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style18.xml" ContentType="application/vnd.ms-office.chartstyle+xml"/>
  <Override PartName="/xl/charts/colors18.xml" ContentType="application/vnd.ms-office.chartcolorstyle+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charts/chart33.xml" ContentType="application/vnd.openxmlformats-officedocument.drawingml.chart+xml"/>
  <Override PartName="/xl/charts/style22.xml" ContentType="application/vnd.ms-office.chartstyle+xml"/>
  <Override PartName="/xl/charts/colors22.xml" ContentType="application/vnd.ms-office.chartcolorstyle+xml"/>
  <Override PartName="/xl/charts/chart34.xml" ContentType="application/vnd.openxmlformats-officedocument.drawingml.chart+xml"/>
  <Override PartName="/xl/charts/style23.xml" ContentType="application/vnd.ms-office.chartstyle+xml"/>
  <Override PartName="/xl/charts/colors23.xml" ContentType="application/vnd.ms-office.chartcolorstyle+xml"/>
  <Override PartName="/xl/charts/chart35.xml" ContentType="application/vnd.openxmlformats-officedocument.drawingml.chart+xml"/>
  <Override PartName="/xl/charts/style24.xml" ContentType="application/vnd.ms-office.chartstyle+xml"/>
  <Override PartName="/xl/charts/colors2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212" documentId="8_{AE3324C2-3F38-4635-BA9B-B45D5279E8FC}" xr6:coauthVersionLast="47" xr6:coauthVersionMax="47" xr10:uidLastSave="{223D04D2-DF33-4DB4-AFDB-D309BE9E38D8}"/>
  <workbookProtection workbookAlgorithmName="SHA-512" workbookHashValue="HSsuGqg3u4Isv8H+tLc8IYshtXNYMCrYmfoW3mkjQIvqvUZrsz1dvJONzv0Jud5zWSGfQvacErg8qGQ3INthIw==" workbookSaltValue="joIuZK1+vtI8xGEltMFLig==" workbookSpinCount="100000" lockStructure="1"/>
  <bookViews>
    <workbookView xWindow="-120" yWindow="-120" windowWidth="29040" windowHeight="15720" tabRatio="922" xr2:uid="{FE4A2CF9-AE39-4085-B55D-B7C160E4415C}"/>
  </bookViews>
  <sheets>
    <sheet name="Instructions" sheetId="24" r:id="rId1"/>
    <sheet name="Dashboard" sheetId="1" r:id="rId2"/>
    <sheet name="Lists" sheetId="6" state="hidden" r:id="rId3"/>
    <sheet name="Criteria 1" sheetId="2" r:id="rId4"/>
    <sheet name="Criteria 2" sheetId="7" r:id="rId5"/>
    <sheet name="Criteria 3" sheetId="8" r:id="rId6"/>
    <sheet name="Criteria 4" sheetId="9" r:id="rId7"/>
    <sheet name="Criteria 5" sheetId="10" r:id="rId8"/>
    <sheet name="Criteria 6" sheetId="49" r:id="rId9"/>
    <sheet name="Criteria 7" sheetId="50" r:id="rId10"/>
    <sheet name="Criteria 8" sheetId="51" r:id="rId11"/>
    <sheet name="Criteria 9" sheetId="52" r:id="rId12"/>
    <sheet name="Criteria 10" sheetId="53" r:id="rId13"/>
    <sheet name="Criteria 11" sheetId="54" r:id="rId14"/>
    <sheet name="Criteria 12" sheetId="11" r:id="rId15"/>
    <sheet name="Criteria 13" sheetId="12" r:id="rId16"/>
    <sheet name="Criteria 14" sheetId="13" r:id="rId17"/>
    <sheet name="Criteria 15" sheetId="14" r:id="rId18"/>
    <sheet name="Criteria 16" sheetId="45" r:id="rId19"/>
    <sheet name="Criteria 17" sheetId="46" r:id="rId20"/>
    <sheet name="Criteria 18" sheetId="15" r:id="rId21"/>
    <sheet name="Criteria 19" sheetId="47" r:id="rId22"/>
    <sheet name="Criteria 20" sheetId="48" r:id="rId23"/>
    <sheet name="Criteria 21" sheetId="16" r:id="rId24"/>
    <sheet name="Criteria 22" sheetId="34" r:id="rId25"/>
    <sheet name="Criteria 23" sheetId="35" r:id="rId26"/>
    <sheet name="Criteria 24" sheetId="55" r:id="rId27"/>
    <sheet name="Criteria 25" sheetId="56" r:id="rId28"/>
    <sheet name="Criteria 26" sheetId="57"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E40" i="1"/>
  <c r="C40" i="1"/>
  <c r="K30" i="1"/>
  <c r="J30" i="1"/>
  <c r="I30" i="1"/>
  <c r="H30" i="1"/>
  <c r="G30" i="1"/>
  <c r="F30" i="1"/>
  <c r="E30" i="1"/>
  <c r="D30" i="1"/>
  <c r="K31" i="1"/>
  <c r="J31" i="1"/>
  <c r="I31" i="1"/>
  <c r="H31" i="1"/>
  <c r="G31" i="1"/>
  <c r="F31" i="1"/>
  <c r="E31" i="1"/>
  <c r="D31" i="1"/>
  <c r="K32" i="1"/>
  <c r="J32" i="1"/>
  <c r="I32" i="1"/>
  <c r="H32" i="1"/>
  <c r="G32" i="1"/>
  <c r="F32" i="1"/>
  <c r="E32" i="1"/>
  <c r="D32" i="1"/>
  <c r="K33" i="1"/>
  <c r="J33" i="1"/>
  <c r="I33" i="1"/>
  <c r="H33" i="1"/>
  <c r="G33" i="1"/>
  <c r="F33" i="1"/>
  <c r="E33" i="1"/>
  <c r="D33" i="1"/>
  <c r="K34" i="1"/>
  <c r="J34" i="1"/>
  <c r="I34" i="1"/>
  <c r="H34" i="1"/>
  <c r="G34" i="1"/>
  <c r="F34" i="1"/>
  <c r="E34" i="1"/>
  <c r="D34" i="1"/>
  <c r="K35" i="1"/>
  <c r="J35" i="1"/>
  <c r="I35" i="1"/>
  <c r="H35" i="1"/>
  <c r="G35" i="1"/>
  <c r="F35" i="1"/>
  <c r="E35" i="1"/>
  <c r="D35" i="1"/>
  <c r="K36" i="1"/>
  <c r="J36" i="1"/>
  <c r="I36" i="1"/>
  <c r="H36" i="1"/>
  <c r="G36" i="1"/>
  <c r="F36" i="1"/>
  <c r="E36" i="1"/>
  <c r="D36" i="1"/>
  <c r="K37" i="1"/>
  <c r="J37" i="1"/>
  <c r="I37" i="1"/>
  <c r="H37" i="1"/>
  <c r="G37" i="1"/>
  <c r="F37" i="1"/>
  <c r="E37" i="1"/>
  <c r="D37" i="1"/>
  <c r="K38" i="1"/>
  <c r="J38" i="1"/>
  <c r="I38" i="1"/>
  <c r="H38" i="1"/>
  <c r="G38" i="1"/>
  <c r="F38" i="1"/>
  <c r="E38" i="1"/>
  <c r="D38" i="1"/>
  <c r="J39" i="1"/>
  <c r="I39" i="1"/>
  <c r="H39" i="1"/>
  <c r="G39" i="1"/>
  <c r="F39" i="1"/>
  <c r="E39" i="1"/>
  <c r="D39" i="1"/>
  <c r="K39" i="1"/>
  <c r="C39" i="1"/>
  <c r="C38" i="1"/>
  <c r="C37" i="1"/>
  <c r="C36" i="1"/>
  <c r="C35" i="1"/>
  <c r="C34" i="1"/>
  <c r="C33" i="1"/>
  <c r="C32" i="1"/>
  <c r="C31" i="1"/>
  <c r="C30" i="1"/>
  <c r="D2" i="57"/>
  <c r="D2" i="56"/>
  <c r="D2" i="55"/>
  <c r="Z8" i="6"/>
  <c r="Y8" i="6"/>
  <c r="X8" i="6"/>
  <c r="W8" i="6"/>
  <c r="V8" i="6"/>
  <c r="U8" i="6"/>
  <c r="R8" i="6"/>
  <c r="Q8" i="6"/>
  <c r="P8" i="6"/>
  <c r="O8" i="6"/>
  <c r="N8" i="6"/>
  <c r="M8" i="6"/>
  <c r="L8" i="6"/>
  <c r="I8" i="6"/>
  <c r="K8" i="6"/>
  <c r="J8" i="6"/>
  <c r="H8" i="6"/>
  <c r="G8" i="6"/>
  <c r="F8" i="6"/>
  <c r="E8" i="6" l="1"/>
  <c r="K18" i="1"/>
  <c r="J18" i="1"/>
  <c r="I18" i="1"/>
  <c r="K29" i="1"/>
  <c r="K40" i="1" s="1"/>
  <c r="J29" i="1"/>
  <c r="J40" i="1" s="1"/>
  <c r="I29" i="1"/>
  <c r="I40" i="1" s="1"/>
  <c r="K28" i="1"/>
  <c r="J28" i="1"/>
  <c r="I28" i="1"/>
  <c r="K26" i="1"/>
  <c r="J26" i="1"/>
  <c r="I26" i="1"/>
  <c r="K25" i="1"/>
  <c r="J25" i="1"/>
  <c r="I25" i="1"/>
  <c r="K24" i="1"/>
  <c r="J24" i="1"/>
  <c r="I24" i="1"/>
  <c r="K23" i="1"/>
  <c r="J23" i="1"/>
  <c r="I23" i="1"/>
  <c r="K22" i="1"/>
  <c r="J22" i="1"/>
  <c r="I22" i="1"/>
  <c r="K21" i="1"/>
  <c r="J21" i="1"/>
  <c r="I21" i="1"/>
  <c r="K20" i="1"/>
  <c r="J20" i="1"/>
  <c r="I20" i="1"/>
  <c r="K19" i="1"/>
  <c r="J19" i="1"/>
  <c r="I19" i="1"/>
  <c r="K17" i="1"/>
  <c r="J17" i="1"/>
  <c r="I17" i="1"/>
  <c r="K16" i="1"/>
  <c r="J16" i="1"/>
  <c r="I16" i="1"/>
  <c r="K15" i="1"/>
  <c r="J15" i="1"/>
  <c r="I15" i="1"/>
  <c r="K14" i="1"/>
  <c r="J14" i="1"/>
  <c r="I14" i="1"/>
  <c r="K13" i="1"/>
  <c r="J13" i="1"/>
  <c r="I13" i="1"/>
  <c r="D2" i="35"/>
  <c r="D2" i="34"/>
  <c r="D2" i="16"/>
  <c r="D2" i="48"/>
  <c r="D2" i="47"/>
  <c r="D2" i="15"/>
  <c r="D2" i="46"/>
  <c r="T8" i="6" s="1"/>
  <c r="D2" i="45"/>
  <c r="S8" i="6" s="1"/>
  <c r="D2" i="14"/>
  <c r="D2" i="13"/>
  <c r="D2" i="12"/>
  <c r="D2" i="11"/>
  <c r="D2" i="54"/>
  <c r="D2" i="53"/>
  <c r="D2" i="52"/>
  <c r="D2" i="51"/>
  <c r="D2" i="50"/>
  <c r="D2" i="49"/>
  <c r="D2" i="10"/>
  <c r="D2" i="9"/>
  <c r="D2" i="8"/>
  <c r="D2" i="7"/>
  <c r="D2" i="2"/>
  <c r="D8" i="6" s="1"/>
  <c r="D10" i="6"/>
  <c r="D11" i="6"/>
  <c r="D12" i="6"/>
  <c r="H29" i="1"/>
  <c r="H40" i="1" s="1"/>
  <c r="G29" i="1"/>
  <c r="G40" i="1" s="1"/>
  <c r="F29" i="1"/>
  <c r="F40" i="1" s="1"/>
  <c r="E29" i="1"/>
  <c r="D29" i="1"/>
  <c r="C29" i="1"/>
  <c r="E25" i="1"/>
  <c r="F25" i="1"/>
  <c r="G25" i="1"/>
  <c r="H25" i="1"/>
  <c r="H28" i="1"/>
  <c r="G28" i="1"/>
  <c r="F28" i="1"/>
  <c r="E28" i="1"/>
  <c r="D28" i="1"/>
  <c r="C28" i="1"/>
  <c r="H26" i="1"/>
  <c r="G26" i="1"/>
  <c r="F26" i="1"/>
  <c r="E26" i="1"/>
  <c r="D26" i="1"/>
  <c r="C26" i="1"/>
  <c r="D25" i="1"/>
  <c r="C25" i="1"/>
  <c r="C16" i="1"/>
  <c r="C14" i="1"/>
  <c r="C13"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C17" i="1"/>
  <c r="D17" i="1"/>
  <c r="E17" i="1"/>
  <c r="F17" i="1"/>
  <c r="G17" i="1"/>
  <c r="H17" i="1"/>
  <c r="H24" i="1"/>
  <c r="G24" i="1"/>
  <c r="F24" i="1"/>
  <c r="E24" i="1"/>
  <c r="D24" i="1"/>
  <c r="C24" i="1"/>
  <c r="H16" i="1"/>
  <c r="G16" i="1"/>
  <c r="F16" i="1"/>
  <c r="E16" i="1"/>
  <c r="D16" i="1"/>
  <c r="H15" i="1"/>
  <c r="G15" i="1"/>
  <c r="F15" i="1"/>
  <c r="E15" i="1"/>
  <c r="D15" i="1"/>
  <c r="C15" i="1"/>
  <c r="H14" i="1"/>
  <c r="G14" i="1"/>
  <c r="F14" i="1"/>
  <c r="E14" i="1"/>
  <c r="D14" i="1"/>
  <c r="H13" i="1"/>
  <c r="G13" i="1"/>
  <c r="F13" i="1"/>
  <c r="E13" i="1"/>
  <c r="D13" i="1"/>
  <c r="E12" i="6" l="1"/>
  <c r="E10" i="6"/>
  <c r="E11" i="6"/>
</calcChain>
</file>

<file path=xl/sharedStrings.xml><?xml version="1.0" encoding="utf-8"?>
<sst xmlns="http://schemas.openxmlformats.org/spreadsheetml/2006/main" count="549" uniqueCount="81">
  <si>
    <t>Please fill in the contact details below:</t>
  </si>
  <si>
    <t>Fire and Rescue Service</t>
  </si>
  <si>
    <t>Contact Name</t>
  </si>
  <si>
    <t>Contact Email Address</t>
  </si>
  <si>
    <t>Contact Phone Number</t>
  </si>
  <si>
    <t>Criteria</t>
  </si>
  <si>
    <t>Description</t>
  </si>
  <si>
    <t>Priority</t>
  </si>
  <si>
    <t>Impact</t>
  </si>
  <si>
    <t>Low</t>
  </si>
  <si>
    <t>Medium</t>
  </si>
  <si>
    <t>High</t>
  </si>
  <si>
    <t>Chart</t>
  </si>
  <si>
    <t>Total</t>
  </si>
  <si>
    <t>Work assigned to</t>
  </si>
  <si>
    <t>Projected date for completion</t>
  </si>
  <si>
    <t>Description of work needing to be done</t>
  </si>
  <si>
    <t xml:space="preserve"> </t>
  </si>
  <si>
    <t>2a</t>
  </si>
  <si>
    <t>2b</t>
  </si>
  <si>
    <t>2c</t>
  </si>
  <si>
    <t>MUST</t>
  </si>
  <si>
    <t>SHOULD</t>
  </si>
  <si>
    <t>1b</t>
  </si>
  <si>
    <t>1c</t>
  </si>
  <si>
    <t>1d</t>
  </si>
  <si>
    <t>1e</t>
  </si>
  <si>
    <t>1f</t>
  </si>
  <si>
    <t>1g</t>
  </si>
  <si>
    <t>1h</t>
  </si>
  <si>
    <t>2d</t>
  </si>
  <si>
    <t>2e</t>
  </si>
  <si>
    <t>6a</t>
  </si>
  <si>
    <t>6b</t>
  </si>
  <si>
    <t>6c</t>
  </si>
  <si>
    <t>7a</t>
  </si>
  <si>
    <t>7b</t>
  </si>
  <si>
    <t>Task 1</t>
  </si>
  <si>
    <t>Task 2</t>
  </si>
  <si>
    <t>Task 3</t>
  </si>
  <si>
    <t>Task 4</t>
  </si>
  <si>
    <t>Task 5</t>
  </si>
  <si>
    <t>Task 6</t>
  </si>
  <si>
    <t>Task 7</t>
  </si>
  <si>
    <t>Task 8</t>
  </si>
  <si>
    <t>Task 9</t>
  </si>
  <si>
    <t>Task 10</t>
  </si>
  <si>
    <t>Level of Assurance</t>
  </si>
  <si>
    <t>Substantial</t>
  </si>
  <si>
    <t>Reasonable</t>
  </si>
  <si>
    <t>Limited</t>
  </si>
  <si>
    <t>Overall Level of Assurance with Standard</t>
  </si>
  <si>
    <t>Criteria 1a</t>
  </si>
  <si>
    <t>Evidence</t>
  </si>
  <si>
    <t>have a Procurement/Commercial Strategy (or equivalent) linked to wider FRS goals and objectives.</t>
  </si>
  <si>
    <t>conduct all commercial and procurement activity in compliance with relevant procurement legislation and any other statute, law, government policy notes.</t>
  </si>
  <si>
    <t>have an internal procurement policy in place which defines procurement procedures and complies with all relevant procurement legislation and is subject to regular review.</t>
  </si>
  <si>
    <t>manage the risk of fraud, bribery, and corruption (including cyber risk, data breach, modern slavery) within their supply chains.</t>
  </si>
  <si>
    <t>produce, publish, and maintain a commercial pipeline and contracts register.</t>
  </si>
  <si>
    <t xml:space="preserve">clearly define those accountable and responsible for its procurement and commercial activity and ensure sufficient capability and capacity to deliver, including ongoing training and continued professional development. </t>
  </si>
  <si>
    <t>make use of appropriate systems and data to enable process efficiency, robust controls and effective and compliant decision making.</t>
  </si>
  <si>
    <t>ensure that both internal and external stakeholders are engaged at the earliest opportunity to help inform the procurement strategy and process.</t>
  </si>
  <si>
    <t xml:space="preserve">prepare well drafted procurement and commercial documentation (tender documents including terms and conditions) to protect the interests of the service and Fire Authority. </t>
  </si>
  <si>
    <t>conduct proportionate due diligence, including financial analysis on the selected supplier prior to recommending a contract award.</t>
  </si>
  <si>
    <t>publish details of the relevant data and information (where required) in accordance with internal policies, procedures and procurement regulations.</t>
  </si>
  <si>
    <t>identify key suppliers and develop and/or maintain business continuity arrangements for contracts where failure presents a clear risk to organisational objectives.</t>
  </si>
  <si>
    <t>ensure payments to suppliers and subcontractors are prompt and in line with contractual requirements.</t>
  </si>
  <si>
    <t>ensure that organisational decisions and the measures implemented support equality, diversity, and inclusivity, are non-discriminatory and that appropriate impact assessments are undertaken.</t>
  </si>
  <si>
    <t>segregate expenditure into distinct categories such as markets, geography, and demographics, aligning to national and local strategies and categories.</t>
  </si>
  <si>
    <t xml:space="preserve">consider aggregating demand and using collaborative and sector led procurement processes.  </t>
  </si>
  <si>
    <t>consider the use of established model contract templates (e.g. Government Standards).</t>
  </si>
  <si>
    <t>evaluate options for accessing the supply market in order to conduct efficient procurement processes that maximise competition between suppliers, provide value for money and deliver the intended business outcomes.</t>
  </si>
  <si>
    <t>conduct tender evaluation processes with cross-functional teams and evaluators and ensure there are no conflicts of interest that could prejudice the process.</t>
  </si>
  <si>
    <t>establish contract management plans that defines the roles and the responsibilities of each party.</t>
  </si>
  <si>
    <t>consider grant funding to support efficiency and wider social value agendas.</t>
  </si>
  <si>
    <t>benchmark contract prices against the market and other public sector organisations to ensure prices represent value for money.</t>
  </si>
  <si>
    <t>provide guidance, training and support to staff who are undertaking commercial activities and promote effective contract management and commercial delivery.</t>
  </si>
  <si>
    <t xml:space="preserve">regularly review supply chains and maintain procurement/commercial risk registers. </t>
  </si>
  <si>
    <t xml:space="preserve">capture lessons learned through the commercial lifecycle to facilitate continuous improvement. </t>
  </si>
  <si>
    <t>maximise opportunities gained from supporting the National Fire Chiefs Council (NFCC) network by sharing learning and experiences, collaborating, and contributing to the continual improvement of the service.</t>
  </si>
  <si>
    <t xml:space="preserve">conduct proportionate due diligence, including financial analysis on the selected supplier prior to recommending a contract 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</si>
</sst>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89">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xf>
    <xf numFmtId="14" fontId="0" fillId="0" borderId="7"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3" fillId="8" borderId="12" xfId="0" applyFont="1" applyFill="1" applyBorder="1" applyAlignment="1">
      <alignment horizontal="center" vertical="center"/>
    </xf>
    <xf numFmtId="14" fontId="3" fillId="8" borderId="12" xfId="0" applyNumberFormat="1" applyFont="1" applyFill="1" applyBorder="1" applyAlignment="1">
      <alignment horizontal="center" vertical="center"/>
    </xf>
    <xf numFmtId="0" fontId="0" fillId="12" borderId="8" xfId="0" applyFill="1" applyBorder="1" applyAlignment="1">
      <alignment horizontal="center" vertical="center"/>
    </xf>
    <xf numFmtId="0" fontId="0" fillId="12" borderId="8" xfId="0" applyFill="1" applyBorder="1" applyAlignment="1">
      <alignment vertical="center"/>
    </xf>
    <xf numFmtId="14" fontId="0" fillId="12" borderId="8" xfId="0" applyNumberFormat="1" applyFill="1" applyBorder="1" applyAlignment="1">
      <alignment horizontal="center" vertical="center"/>
    </xf>
    <xf numFmtId="0" fontId="0" fillId="0" borderId="11" xfId="0" applyBorder="1" applyAlignment="1">
      <alignment vertical="center"/>
    </xf>
    <xf numFmtId="14" fontId="0" fillId="0" borderId="8" xfId="0" applyNumberFormat="1" applyBorder="1" applyAlignment="1">
      <alignment horizontal="center" vertical="center"/>
    </xf>
    <xf numFmtId="0" fontId="0" fillId="9" borderId="11" xfId="0" applyFill="1" applyBorder="1" applyAlignment="1">
      <alignment vertical="center"/>
    </xf>
    <xf numFmtId="0" fontId="0" fillId="9" borderId="8" xfId="0" applyFill="1" applyBorder="1" applyAlignment="1">
      <alignment horizontal="center" vertical="center"/>
    </xf>
    <xf numFmtId="0" fontId="0" fillId="9" borderId="8" xfId="0" applyFill="1" applyBorder="1" applyAlignment="1">
      <alignment horizontal="center" vertical="center" wrapText="1"/>
    </xf>
    <xf numFmtId="0" fontId="0" fillId="9" borderId="8" xfId="0" applyFill="1" applyBorder="1" applyAlignment="1">
      <alignment vertical="center"/>
    </xf>
    <xf numFmtId="14" fontId="0" fillId="9" borderId="8" xfId="0" applyNumberFormat="1" applyFill="1" applyBorder="1" applyAlignment="1">
      <alignment horizontal="center" vertical="center"/>
    </xf>
    <xf numFmtId="0" fontId="0" fillId="0" borderId="0" xfId="0" applyAlignment="1">
      <alignment vertical="center" wrapText="1"/>
    </xf>
    <xf numFmtId="0" fontId="0" fillId="9" borderId="1" xfId="0" applyFill="1" applyBorder="1" applyAlignment="1">
      <alignment vertical="center"/>
    </xf>
    <xf numFmtId="0" fontId="1" fillId="6" borderId="21" xfId="0" applyFont="1" applyFill="1" applyBorder="1" applyAlignment="1">
      <alignment horizontal="center" vertical="center"/>
    </xf>
    <xf numFmtId="0" fontId="1" fillId="6" borderId="23" xfId="0" applyFont="1" applyFill="1" applyBorder="1" applyAlignment="1">
      <alignment vertical="center"/>
    </xf>
    <xf numFmtId="0" fontId="6" fillId="15" borderId="10"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0" fillId="0" borderId="5" xfId="0" applyBorder="1" applyAlignment="1">
      <alignment horizontal="center" vertical="center"/>
    </xf>
    <xf numFmtId="0" fontId="3" fillId="8" borderId="0" xfId="0" applyFont="1" applyFill="1" applyAlignment="1">
      <alignment horizontal="left" vertical="center" wrapText="1"/>
    </xf>
    <xf numFmtId="0" fontId="3" fillId="10" borderId="2" xfId="0" applyFont="1" applyFill="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left" vertical="center" wrapText="1"/>
    </xf>
    <xf numFmtId="0" fontId="1" fillId="2" borderId="22"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16" borderId="10" xfId="0" applyFont="1" applyFill="1" applyBorder="1" applyAlignment="1" applyProtection="1">
      <alignment horizontal="left" vertical="center"/>
      <protection locked="0"/>
    </xf>
    <xf numFmtId="0" fontId="5" fillId="14" borderId="10"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570">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3300"/>
      <color rgb="FFFFCCFF"/>
      <color rgb="FFFF99FF"/>
      <color rgb="FFD1E0FF"/>
      <color rgb="FF6598FF"/>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23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8-5F56-4C24-8615-C16EB43B9535}"/>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A-5F56-4C24-8615-C16EB43B9535}"/>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C-5F56-4C24-8615-C16EB43B9535}"/>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D-5F56-4C24-8615-C16EB43B953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14-6DD8-4F20-9FA7-2E73FF094B3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16-6DD8-4F20-9FA7-2E73FF094B3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18-6DD8-4F20-9FA7-2E73FF094B3B}"/>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19-6DD8-4F20-9FA7-2E73FF094B3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E1-42E7-AFC9-399263FF7F2B}"/>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B18-401B-8834-FA08D9BC2BB8}"/>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5B16-4C3F-96FD-D6BA248406E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B16-4C3F-96FD-D6BA248406E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5B16-4C3F-96FD-D6BA248406E7}"/>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5B16-4C3F-96FD-D6BA24840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3CEE-4A20-9FC1-C503C818A596}"/>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Dashboard!#REF!</c:f>
              <c:numCache>
                <c:formatCode>General</c:formatCode>
                <c:ptCount val="1"/>
                <c:pt idx="0">
                  <c:v>1</c:v>
                </c:pt>
              </c:numCache>
            </c:numRef>
          </c:val>
          <c:extLst>
            <c:ext xmlns:c16="http://schemas.microsoft.com/office/drawing/2014/chart" uri="{C3380CC4-5D6E-409C-BE32-E72D297353CC}">
              <c16:uniqueId val="{00000006-A141-4F83-ACD3-DF05370F590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Dashboard!$I$27:$K$27</c:f>
              <c:numCache>
                <c:formatCode>General</c:formatCode>
                <c:ptCount val="3"/>
              </c:numCache>
            </c:numRef>
          </c:val>
          <c:extLst>
            <c:ext xmlns:c16="http://schemas.microsoft.com/office/drawing/2014/chart" uri="{C3380CC4-5D6E-409C-BE32-E72D297353CC}">
              <c16:uniqueId val="{00000006-112C-413B-9E37-600B8FBB2D22}"/>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30175975930996E-2"/>
          <c:y val="2.3493379490564258E-2"/>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A5-4494-ACE5-5D0C6764AF8B}"/>
              </c:ext>
            </c:extLst>
          </c:dPt>
          <c:val>
            <c:numRef>
              <c:f>Dashboard!#REF!</c:f>
              <c:numCache>
                <c:formatCode>General</c:formatCode>
                <c:ptCount val="1"/>
                <c:pt idx="0">
                  <c:v>1</c:v>
                </c:pt>
              </c:numCache>
            </c:numRef>
          </c:val>
          <c:extLst>
            <c:ext xmlns:c16="http://schemas.microsoft.com/office/drawing/2014/chart" uri="{C3380CC4-5D6E-409C-BE32-E72D297353CC}">
              <c16:uniqueId val="{00000006-02A5-4494-ACE5-5D0C6764AF8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FC8C-498A-B001-562AA8E409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FC8C-498A-B001-562AA8E409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FC8C-498A-B001-562AA8E40914}"/>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FC8C-498A-B001-562AA8E4091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8C1E-48A7-A1AE-F5BEE72A58FA}"/>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6-2A41-45ED-84DC-741E596493F1}"/>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53F1-4483-A08A-E709B36D99B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53F1-4483-A08A-E709B36D99B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6-53F1-4483-A08A-E709B36D99B4}"/>
              </c:ext>
            </c:extLst>
          </c:dPt>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7-53F1-4483-A08A-E709B36D99B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6E6B-4BD0-BA4F-1BCD557B75C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6E6B-4BD0-BA4F-1BCD557B75C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6-6E6B-4BD0-BA4F-1BCD557B75C3}"/>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7-6E6B-4BD0-BA4F-1BCD557B75C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dLbls>
          <c:showLegendKey val="0"/>
          <c:showVal val="0"/>
          <c:showCatName val="0"/>
          <c:showSerName val="0"/>
          <c:showPercent val="0"/>
          <c:showBubbleSize val="0"/>
          <c:showLeaderLines val="0"/>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55-4B0C-8A9A-6853A32F66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55-4B0C-8A9A-6853A32F66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55-4B0C-8A9A-6853A32F66CF}"/>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6-A955-4B0C-8A9A-6853A32F66C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27-4A29-A092-29D81B20B3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27-4A29-A092-29D81B20B3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27-4A29-A092-29D81B20B34F}"/>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6-B327-4A29-A092-29D81B20B34F}"/>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29-4FFA-90B3-6A609A4C94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29-4FFA-90B3-6A609A4C94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129-4FFA-90B3-6A609A4C9451}"/>
              </c:ext>
            </c:extLst>
          </c:dPt>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6-B129-4FFA-90B3-6A609A4C945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92-4D27-8F55-3ED12A9F52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92-4D27-8F55-3ED12A9F52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92-4D27-8F55-3ED12A9F5293}"/>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6-7F92-4D27-8F55-3ED12A9F529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DB-481D-B75D-071B511D5B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4DB-481D-B75D-071B511D5B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4DB-481D-B75D-071B511D5B58}"/>
              </c:ext>
            </c:extLst>
          </c:dPt>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6-D4DB-481D-B75D-071B511D5B5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D7-4C81-80E5-5134C5E3AC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D7-4C81-80E5-5134C5E3AC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D7-4C81-80E5-5134C5E3ACC7}"/>
              </c:ext>
            </c:extLst>
          </c:dPt>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6BD7-4C81-80E5-5134C5E3ACC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24-49CC-A6BC-15FEB38F49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24-49CC-A6BC-15FEB38F49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24-49CC-A6BC-15FEB38F49E1}"/>
              </c:ext>
            </c:extLst>
          </c:dPt>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5124-49CC-A6BC-15FEB38F49E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Dashboard!$I$40:$K$40</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image" Target="../media/image1.png"/><Relationship Id="rId18" Type="http://schemas.openxmlformats.org/officeDocument/2006/relationships/chart" Target="../charts/chart17.xml"/><Relationship Id="rId26" Type="http://schemas.openxmlformats.org/officeDocument/2006/relationships/chart" Target="../charts/chart25.xml"/><Relationship Id="rId3" Type="http://schemas.openxmlformats.org/officeDocument/2006/relationships/chart" Target="../charts/chart3.xml"/><Relationship Id="rId21" Type="http://schemas.openxmlformats.org/officeDocument/2006/relationships/chart" Target="../charts/chart20.xml"/><Relationship Id="rId34" Type="http://schemas.openxmlformats.org/officeDocument/2006/relationships/chart" Target="../charts/chart3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6.xml"/><Relationship Id="rId25" Type="http://schemas.openxmlformats.org/officeDocument/2006/relationships/chart" Target="../charts/chart24.xml"/><Relationship Id="rId33" Type="http://schemas.openxmlformats.org/officeDocument/2006/relationships/chart" Target="../charts/chart32.xml"/><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5" Type="http://schemas.openxmlformats.org/officeDocument/2006/relationships/chart" Target="../charts/chart5.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10.xml"/><Relationship Id="rId19" Type="http://schemas.openxmlformats.org/officeDocument/2006/relationships/chart" Target="../charts/chart18.xml"/><Relationship Id="rId31" Type="http://schemas.openxmlformats.org/officeDocument/2006/relationships/chart" Target="../charts/chart3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392430</xdr:colOff>
      <xdr:row>63</xdr:row>
      <xdr:rowOff>85725</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5230" cy="1148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C5</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to C8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level of assurance</a:t>
          </a:r>
          <a:r>
            <a:rPr lang="en-GB" sz="1200" baseline="0">
              <a:solidFill>
                <a:schemeClr val="dk1"/>
              </a:solidFill>
              <a:effectLst/>
              <a:latin typeface="+mn-lt"/>
              <a:ea typeface="+mn-ea"/>
              <a:cs typeface="+mn-cs"/>
            </a:rPr>
            <a:t> against the evidence gathered </a:t>
          </a:r>
          <a:r>
            <a:rPr lang="en-GB" sz="1200">
              <a:solidFill>
                <a:schemeClr val="dk1"/>
              </a:solidFill>
              <a:effectLst/>
              <a:latin typeface="+mn-lt"/>
              <a:ea typeface="+mn-ea"/>
              <a:cs typeface="+mn-cs"/>
            </a:rPr>
            <a:t>for meeting</a:t>
          </a:r>
          <a:r>
            <a:rPr lang="en-GB" sz="1200" baseline="0">
              <a:solidFill>
                <a:schemeClr val="dk1"/>
              </a:solidFill>
              <a:effectLst/>
              <a:latin typeface="+mn-lt"/>
              <a:ea typeface="+mn-ea"/>
              <a:cs typeface="+mn-cs"/>
            </a:rPr>
            <a:t> the S</a:t>
          </a:r>
          <a:r>
            <a:rPr lang="en-GB" sz="1200">
              <a:solidFill>
                <a:schemeClr val="dk1"/>
              </a:solidFill>
              <a:effectLst/>
              <a:latin typeface="+mn-lt"/>
              <a:ea typeface="+mn-ea"/>
              <a:cs typeface="+mn-cs"/>
            </a:rPr>
            <a:t>tandard. If versions are recorded over time, they will illustrate the progress being made.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Level of Assurance' graph at the top. It provides an 'at a glance'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(or</a:t>
          </a:r>
          <a:r>
            <a:rPr lang="en-GB" sz="1200" baseline="0">
              <a:solidFill>
                <a:schemeClr val="dk1"/>
              </a:solidFill>
              <a:effectLst/>
              <a:latin typeface="+mn-lt"/>
              <a:ea typeface="+mn-ea"/>
              <a:cs typeface="+mn-cs"/>
            </a:rPr>
            <a:t> Risk) </a:t>
          </a:r>
          <a:r>
            <a:rPr lang="en-GB" sz="1200">
              <a:solidFill>
                <a:schemeClr val="dk1"/>
              </a:solidFill>
              <a:effectLst/>
              <a:latin typeface="+mn-lt"/>
              <a:ea typeface="+mn-ea"/>
              <a:cs typeface="+mn-cs"/>
            </a:rPr>
            <a:t>that the task/action will have on meeting</a:t>
          </a:r>
          <a:r>
            <a:rPr lang="en-GB" sz="1200" baseline="0">
              <a:solidFill>
                <a:schemeClr val="dk1"/>
              </a:solidFill>
              <a:effectLst/>
              <a:latin typeface="+mn-lt"/>
              <a:ea typeface="+mn-ea"/>
              <a:cs typeface="+mn-cs"/>
            </a:rPr>
            <a:t> the Standard</a:t>
          </a:r>
          <a:r>
            <a:rPr lang="en-GB" sz="1200">
              <a:solidFill>
                <a:schemeClr val="dk1"/>
              </a:solidFill>
              <a:effectLst/>
              <a:latin typeface="+mn-lt"/>
              <a:ea typeface="+mn-ea"/>
              <a:cs typeface="+mn-cs"/>
            </a:rPr>
            <a:t>. Select high, medium or low from the drop-down list. To progress an action plan in a timely manner, services may choose to address tasks likely to have the greatest impact (or that pose the greatest risk)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assurance of</a:t>
          </a:r>
          <a:r>
            <a:rPr lang="en-GB" sz="1200" baseline="0">
              <a:solidFill>
                <a:schemeClr val="dk1"/>
              </a:solidFill>
              <a:effectLst/>
              <a:latin typeface="+mn-lt"/>
              <a:ea typeface="+mn-ea"/>
              <a:cs typeface="+mn-cs"/>
            </a:rPr>
            <a:t> the evidence gathered</a:t>
          </a:r>
          <a:r>
            <a:rPr lang="en-GB" sz="1200">
              <a:solidFill>
                <a:schemeClr val="dk1"/>
              </a:solidFill>
              <a:effectLst/>
              <a:latin typeface="+mn-lt"/>
              <a:ea typeface="+mn-ea"/>
              <a:cs typeface="+mn-cs"/>
            </a:rPr>
            <a:t>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Limited;</a:t>
          </a:r>
        </a:p>
        <a:p>
          <a:pPr lvl="1"/>
          <a:r>
            <a:rPr lang="en-GB" sz="1200">
              <a:solidFill>
                <a:schemeClr val="dk1"/>
              </a:solidFill>
              <a:effectLst/>
              <a:latin typeface="+mn-lt"/>
              <a:ea typeface="+mn-ea"/>
              <a:cs typeface="+mn-cs"/>
            </a:rPr>
            <a:t>b. Reasonable; </a:t>
          </a:r>
        </a:p>
        <a:p>
          <a:pPr lvl="1"/>
          <a:r>
            <a:rPr lang="en-GB" sz="1200">
              <a:solidFill>
                <a:schemeClr val="dk1"/>
              </a:solidFill>
              <a:effectLst/>
              <a:latin typeface="+mn-lt"/>
              <a:ea typeface="+mn-ea"/>
              <a:cs typeface="+mn-cs"/>
            </a:rPr>
            <a:t>c. Substantial.</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assurance that exists in the task below. This information is then used to populate the 'Overall Level of Assurance'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98188</xdr:colOff>
      <xdr:row>12</xdr:row>
      <xdr:rowOff>188388</xdr:rowOff>
    </xdr:from>
    <xdr:to>
      <xdr:col>11</xdr:col>
      <xdr:colOff>657016</xdr:colOff>
      <xdr:row>12</xdr:row>
      <xdr:rowOff>735055</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1448</xdr:colOff>
      <xdr:row>14</xdr:row>
      <xdr:rowOff>70354</xdr:rowOff>
    </xdr:from>
    <xdr:to>
      <xdr:col>11</xdr:col>
      <xdr:colOff>707101</xdr:colOff>
      <xdr:row>14</xdr:row>
      <xdr:rowOff>489386</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17783</xdr:colOff>
      <xdr:row>15</xdr:row>
      <xdr:rowOff>51016</xdr:rowOff>
    </xdr:from>
    <xdr:to>
      <xdr:col>11</xdr:col>
      <xdr:colOff>717887</xdr:colOff>
      <xdr:row>15</xdr:row>
      <xdr:rowOff>468686</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102412</xdr:colOff>
      <xdr:row>16</xdr:row>
      <xdr:rowOff>53340</xdr:rowOff>
    </xdr:from>
    <xdr:to>
      <xdr:col>11</xdr:col>
      <xdr:colOff>657225</xdr:colOff>
      <xdr:row>16</xdr:row>
      <xdr:rowOff>475022</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54789</xdr:colOff>
      <xdr:row>25</xdr:row>
      <xdr:rowOff>123825</xdr:rowOff>
    </xdr:from>
    <xdr:to>
      <xdr:col>11</xdr:col>
      <xdr:colOff>704851</xdr:colOff>
      <xdr:row>25</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77274</xdr:colOff>
      <xdr:row>27</xdr:row>
      <xdr:rowOff>66675</xdr:rowOff>
    </xdr:from>
    <xdr:to>
      <xdr:col>11</xdr:col>
      <xdr:colOff>685799</xdr:colOff>
      <xdr:row>27</xdr:row>
      <xdr:rowOff>473325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125562</xdr:colOff>
      <xdr:row>28</xdr:row>
      <xdr:rowOff>77607</xdr:rowOff>
    </xdr:from>
    <xdr:to>
      <xdr:col>11</xdr:col>
      <xdr:colOff>660800</xdr:colOff>
      <xdr:row>28</xdr:row>
      <xdr:rowOff>524262</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92888</xdr:colOff>
      <xdr:row>13</xdr:row>
      <xdr:rowOff>49611</xdr:rowOff>
    </xdr:from>
    <xdr:to>
      <xdr:col>11</xdr:col>
      <xdr:colOff>634793</xdr:colOff>
      <xdr:row>13</xdr:row>
      <xdr:rowOff>562941</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121090</xdr:colOff>
      <xdr:row>39</xdr:row>
      <xdr:rowOff>101417</xdr:rowOff>
    </xdr:from>
    <xdr:to>
      <xdr:col>11</xdr:col>
      <xdr:colOff>656328</xdr:colOff>
      <xdr:row>39</xdr:row>
      <xdr:rowOff>645227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440455</xdr:colOff>
      <xdr:row>1</xdr:row>
      <xdr:rowOff>223621</xdr:rowOff>
    </xdr:from>
    <xdr:to>
      <xdr:col>9</xdr:col>
      <xdr:colOff>468779</xdr:colOff>
      <xdr:row>2</xdr:row>
      <xdr:rowOff>26978</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843122" y="456454"/>
          <a:ext cx="418757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PROCUREMENT AND COMMERCIAL FIRE STANDARD</a:t>
          </a:r>
          <a:r>
            <a:rPr lang="en-GB" sz="2000" b="1" baseline="0"/>
            <a:t> </a:t>
          </a:r>
          <a:r>
            <a:rPr lang="en-GB" sz="1800" b="1" baseline="0"/>
            <a:t>GAP ANALYSIS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97278</xdr:colOff>
      <xdr:row>27</xdr:row>
      <xdr:rowOff>238953</xdr:rowOff>
    </xdr:from>
    <xdr:to>
      <xdr:col>11</xdr:col>
      <xdr:colOff>639183</xdr:colOff>
      <xdr:row>27</xdr:row>
      <xdr:rowOff>787525</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78228</xdr:colOff>
      <xdr:row>30</xdr:row>
      <xdr:rowOff>207414</xdr:rowOff>
    </xdr:from>
    <xdr:to>
      <xdr:col>11</xdr:col>
      <xdr:colOff>620133</xdr:colOff>
      <xdr:row>30</xdr:row>
      <xdr:rowOff>754081</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1</xdr:colOff>
      <xdr:row>1</xdr:row>
      <xdr:rowOff>0</xdr:rowOff>
    </xdr:from>
    <xdr:to>
      <xdr:col>1</xdr:col>
      <xdr:colOff>1828801</xdr:colOff>
      <xdr:row>2</xdr:row>
      <xdr:rowOff>57483</xdr:rowOff>
    </xdr:to>
    <xdr:pic>
      <xdr:nvPicPr>
        <xdr:cNvPr id="14" name="Picture 13" descr="A close-up of a sign&#10;&#10;Description automatically generated">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3"/>
        <a:stretch>
          <a:fillRect/>
        </a:stretch>
      </xdr:blipFill>
      <xdr:spPr>
        <a:xfrm>
          <a:off x="642939" y="0"/>
          <a:ext cx="1828800" cy="974741"/>
        </a:xfrm>
        <a:prstGeom prst="rect">
          <a:avLst/>
        </a:prstGeom>
      </xdr:spPr>
    </xdr:pic>
    <xdr:clientData/>
  </xdr:twoCellAnchor>
  <xdr:oneCellAnchor>
    <xdr:from>
      <xdr:col>1</xdr:col>
      <xdr:colOff>792443</xdr:colOff>
      <xdr:row>26</xdr:row>
      <xdr:rowOff>0</xdr:rowOff>
    </xdr:from>
    <xdr:ext cx="184731" cy="264560"/>
    <xdr:sp macro="" textlink="">
      <xdr:nvSpPr>
        <xdr:cNvPr id="15" name="TextBox 14">
          <a:extLst>
            <a:ext uri="{FF2B5EF4-FFF2-40B4-BE49-F238E27FC236}">
              <a16:creationId xmlns:a16="http://schemas.microsoft.com/office/drawing/2014/main" id="{D126FC4B-3C42-E970-AAD1-56417929754D}"/>
            </a:ext>
          </a:extLst>
        </xdr:cNvPr>
        <xdr:cNvSpPr txBox="1"/>
      </xdr:nvSpPr>
      <xdr:spPr>
        <a:xfrm>
          <a:off x="1419972" y="159203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84381</xdr:colOff>
      <xdr:row>17</xdr:row>
      <xdr:rowOff>77545</xdr:rowOff>
    </xdr:from>
    <xdr:to>
      <xdr:col>11</xdr:col>
      <xdr:colOff>649144</xdr:colOff>
      <xdr:row>17</xdr:row>
      <xdr:rowOff>502292</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65779</xdr:colOff>
      <xdr:row>18</xdr:row>
      <xdr:rowOff>68468</xdr:rowOff>
    </xdr:from>
    <xdr:to>
      <xdr:col>11</xdr:col>
      <xdr:colOff>660324</xdr:colOff>
      <xdr:row>18</xdr:row>
      <xdr:rowOff>533219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20059</xdr:colOff>
      <xdr:row>19</xdr:row>
      <xdr:rowOff>53340</xdr:rowOff>
    </xdr:from>
    <xdr:to>
      <xdr:col>11</xdr:col>
      <xdr:colOff>706755</xdr:colOff>
      <xdr:row>19</xdr:row>
      <xdr:rowOff>495119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84829</xdr:colOff>
      <xdr:row>20</xdr:row>
      <xdr:rowOff>190500</xdr:rowOff>
    </xdr:from>
    <xdr:to>
      <xdr:col>11</xdr:col>
      <xdr:colOff>679375</xdr:colOff>
      <xdr:row>20</xdr:row>
      <xdr:rowOff>725737</xdr:rowOff>
    </xdr:to>
    <xdr:graphicFrame macro="">
      <xdr:nvGraphicFramePr>
        <xdr:cNvPr id="28" name="Chart 27">
          <a:extLst>
            <a:ext uri="{FF2B5EF4-FFF2-40B4-BE49-F238E27FC236}">
              <a16:creationId xmlns:a16="http://schemas.microsoft.com/office/drawing/2014/main" id="{27A9AFCD-96E9-4A37-9AC2-24DDE1A9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17930</xdr:colOff>
      <xdr:row>22</xdr:row>
      <xdr:rowOff>45721</xdr:rowOff>
    </xdr:from>
    <xdr:to>
      <xdr:col>11</xdr:col>
      <xdr:colOff>732155</xdr:colOff>
      <xdr:row>22</xdr:row>
      <xdr:rowOff>535238</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26</xdr:row>
      <xdr:rowOff>0</xdr:rowOff>
    </xdr:from>
    <xdr:to>
      <xdr:col>11</xdr:col>
      <xdr:colOff>540000</xdr:colOff>
      <xdr:row>26</xdr:row>
      <xdr:rowOff>1276</xdr:rowOff>
    </xdr:to>
    <xdr:graphicFrame macro="">
      <xdr:nvGraphicFramePr>
        <xdr:cNvPr id="39" name="Chart 38">
          <a:extLst>
            <a:ext uri="{FF2B5EF4-FFF2-40B4-BE49-F238E27FC236}">
              <a16:creationId xmlns:a16="http://schemas.microsoft.com/office/drawing/2014/main" id="{06A1B47F-F6E2-4F3D-BAA7-4C3B4232F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26</xdr:row>
      <xdr:rowOff>0</xdr:rowOff>
    </xdr:from>
    <xdr:to>
      <xdr:col>11</xdr:col>
      <xdr:colOff>540000</xdr:colOff>
      <xdr:row>27</xdr:row>
      <xdr:rowOff>1277</xdr:rowOff>
    </xdr:to>
    <xdr:graphicFrame macro="">
      <xdr:nvGraphicFramePr>
        <xdr:cNvPr id="40" name="Chart 39">
          <a:extLst>
            <a:ext uri="{FF2B5EF4-FFF2-40B4-BE49-F238E27FC236}">
              <a16:creationId xmlns:a16="http://schemas.microsoft.com/office/drawing/2014/main" id="{B3064692-AEB6-4D13-B6F6-1B7F2508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104775</xdr:colOff>
      <xdr:row>24</xdr:row>
      <xdr:rowOff>19050</xdr:rowOff>
    </xdr:from>
    <xdr:to>
      <xdr:col>11</xdr:col>
      <xdr:colOff>654497</xdr:colOff>
      <xdr:row>25</xdr:row>
      <xdr:rowOff>1837</xdr:rowOff>
    </xdr:to>
    <xdr:graphicFrame macro="">
      <xdr:nvGraphicFramePr>
        <xdr:cNvPr id="7" name="Chart 6">
          <a:extLst>
            <a:ext uri="{FF2B5EF4-FFF2-40B4-BE49-F238E27FC236}">
              <a16:creationId xmlns:a16="http://schemas.microsoft.com/office/drawing/2014/main" id="{9A0D1BBA-16EA-4307-9764-97D4A3CB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582705</xdr:colOff>
      <xdr:row>26</xdr:row>
      <xdr:rowOff>0</xdr:rowOff>
    </xdr:from>
    <xdr:to>
      <xdr:col>11</xdr:col>
      <xdr:colOff>627528</xdr:colOff>
      <xdr:row>26</xdr:row>
      <xdr:rowOff>0</xdr:rowOff>
    </xdr:to>
    <xdr:graphicFrame macro="">
      <xdr:nvGraphicFramePr>
        <xdr:cNvPr id="49" name="Chart 48">
          <a:extLst>
            <a:ext uri="{FF2B5EF4-FFF2-40B4-BE49-F238E27FC236}">
              <a16:creationId xmlns:a16="http://schemas.microsoft.com/office/drawing/2014/main" id="{906D1151-2D3E-4A18-8D93-C828C1523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590550</xdr:colOff>
      <xdr:row>21</xdr:row>
      <xdr:rowOff>114300</xdr:rowOff>
    </xdr:from>
    <xdr:to>
      <xdr:col>11</xdr:col>
      <xdr:colOff>698985</xdr:colOff>
      <xdr:row>21</xdr:row>
      <xdr:rowOff>600007</xdr:rowOff>
    </xdr:to>
    <xdr:graphicFrame macro="">
      <xdr:nvGraphicFramePr>
        <xdr:cNvPr id="33" name="Chart 32">
          <a:extLst>
            <a:ext uri="{FF2B5EF4-FFF2-40B4-BE49-F238E27FC236}">
              <a16:creationId xmlns:a16="http://schemas.microsoft.com/office/drawing/2014/main" id="{88CCB181-B0C6-4679-A586-FFA040862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139065</xdr:colOff>
      <xdr:row>24</xdr:row>
      <xdr:rowOff>49530</xdr:rowOff>
    </xdr:from>
    <xdr:to>
      <xdr:col>11</xdr:col>
      <xdr:colOff>582930</xdr:colOff>
      <xdr:row>24</xdr:row>
      <xdr:rowOff>479991</xdr:rowOff>
    </xdr:to>
    <xdr:graphicFrame macro="">
      <xdr:nvGraphicFramePr>
        <xdr:cNvPr id="37" name="Chart 36">
          <a:extLst>
            <a:ext uri="{FF2B5EF4-FFF2-40B4-BE49-F238E27FC236}">
              <a16:creationId xmlns:a16="http://schemas.microsoft.com/office/drawing/2014/main" id="{F48ED78C-8442-4583-B8A3-A4980170B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19050</xdr:colOff>
      <xdr:row>23</xdr:row>
      <xdr:rowOff>198120</xdr:rowOff>
    </xdr:from>
    <xdr:to>
      <xdr:col>11</xdr:col>
      <xdr:colOff>655320</xdr:colOff>
      <xdr:row>23</xdr:row>
      <xdr:rowOff>668587</xdr:rowOff>
    </xdr:to>
    <xdr:graphicFrame macro="">
      <xdr:nvGraphicFramePr>
        <xdr:cNvPr id="42" name="Chart 41">
          <a:extLst>
            <a:ext uri="{FF2B5EF4-FFF2-40B4-BE49-F238E27FC236}">
              <a16:creationId xmlns:a16="http://schemas.microsoft.com/office/drawing/2014/main" id="{F43DCB28-6700-435D-ABE4-9D1D8E9360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95250</xdr:colOff>
      <xdr:row>34</xdr:row>
      <xdr:rowOff>85725</xdr:rowOff>
    </xdr:from>
    <xdr:to>
      <xdr:col>11</xdr:col>
      <xdr:colOff>630488</xdr:colOff>
      <xdr:row>34</xdr:row>
      <xdr:rowOff>637155</xdr:rowOff>
    </xdr:to>
    <xdr:graphicFrame macro="">
      <xdr:nvGraphicFramePr>
        <xdr:cNvPr id="43" name="Chart 42">
          <a:extLst>
            <a:ext uri="{FF2B5EF4-FFF2-40B4-BE49-F238E27FC236}">
              <a16:creationId xmlns:a16="http://schemas.microsoft.com/office/drawing/2014/main" id="{52E63E82-24C9-4B29-96FF-1AA9EF23D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57150</xdr:colOff>
      <xdr:row>32</xdr:row>
      <xdr:rowOff>90170</xdr:rowOff>
    </xdr:from>
    <xdr:to>
      <xdr:col>11</xdr:col>
      <xdr:colOff>617220</xdr:colOff>
      <xdr:row>33</xdr:row>
      <xdr:rowOff>65337</xdr:rowOff>
    </xdr:to>
    <xdr:graphicFrame macro="">
      <xdr:nvGraphicFramePr>
        <xdr:cNvPr id="46" name="Chart 45">
          <a:extLst>
            <a:ext uri="{FF2B5EF4-FFF2-40B4-BE49-F238E27FC236}">
              <a16:creationId xmlns:a16="http://schemas.microsoft.com/office/drawing/2014/main" id="{C522D137-D703-4A11-917F-0FF94A6EB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47625</xdr:colOff>
      <xdr:row>33</xdr:row>
      <xdr:rowOff>55245</xdr:rowOff>
    </xdr:from>
    <xdr:to>
      <xdr:col>11</xdr:col>
      <xdr:colOff>596265</xdr:colOff>
      <xdr:row>33</xdr:row>
      <xdr:rowOff>535237</xdr:rowOff>
    </xdr:to>
    <xdr:graphicFrame macro="">
      <xdr:nvGraphicFramePr>
        <xdr:cNvPr id="47" name="Chart 46">
          <a:extLst>
            <a:ext uri="{FF2B5EF4-FFF2-40B4-BE49-F238E27FC236}">
              <a16:creationId xmlns:a16="http://schemas.microsoft.com/office/drawing/2014/main" id="{28457DAB-BA19-4A45-B394-D501CE95F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28575</xdr:colOff>
      <xdr:row>28</xdr:row>
      <xdr:rowOff>38100</xdr:rowOff>
    </xdr:from>
    <xdr:to>
      <xdr:col>11</xdr:col>
      <xdr:colOff>659129</xdr:colOff>
      <xdr:row>28</xdr:row>
      <xdr:rowOff>472863</xdr:rowOff>
    </xdr:to>
    <xdr:graphicFrame macro="">
      <xdr:nvGraphicFramePr>
        <xdr:cNvPr id="48" name="Chart 47">
          <a:extLst>
            <a:ext uri="{FF2B5EF4-FFF2-40B4-BE49-F238E27FC236}">
              <a16:creationId xmlns:a16="http://schemas.microsoft.com/office/drawing/2014/main" id="{09B7A2A7-D1DB-49C5-BF86-BD3AC7F52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0</xdr:colOff>
      <xdr:row>29</xdr:row>
      <xdr:rowOff>0</xdr:rowOff>
    </xdr:from>
    <xdr:to>
      <xdr:col>11</xdr:col>
      <xdr:colOff>608525</xdr:colOff>
      <xdr:row>30</xdr:row>
      <xdr:rowOff>25650</xdr:rowOff>
    </xdr:to>
    <xdr:graphicFrame macro="">
      <xdr:nvGraphicFramePr>
        <xdr:cNvPr id="11" name="Chart 10">
          <a:extLst>
            <a:ext uri="{FF2B5EF4-FFF2-40B4-BE49-F238E27FC236}">
              <a16:creationId xmlns:a16="http://schemas.microsoft.com/office/drawing/2014/main" id="{CB9FD2B3-A1A0-46BC-9832-61E72D90A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0</xdr:colOff>
      <xdr:row>31</xdr:row>
      <xdr:rowOff>137583</xdr:rowOff>
    </xdr:from>
    <xdr:to>
      <xdr:col>11</xdr:col>
      <xdr:colOff>608525</xdr:colOff>
      <xdr:row>31</xdr:row>
      <xdr:rowOff>544233</xdr:rowOff>
    </xdr:to>
    <xdr:graphicFrame macro="">
      <xdr:nvGraphicFramePr>
        <xdr:cNvPr id="12" name="Chart 11">
          <a:extLst>
            <a:ext uri="{FF2B5EF4-FFF2-40B4-BE49-F238E27FC236}">
              <a16:creationId xmlns:a16="http://schemas.microsoft.com/office/drawing/2014/main" id="{203223C6-602E-4093-B24A-0400713F9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0</xdr:colOff>
      <xdr:row>34</xdr:row>
      <xdr:rowOff>222250</xdr:rowOff>
    </xdr:from>
    <xdr:to>
      <xdr:col>11</xdr:col>
      <xdr:colOff>608525</xdr:colOff>
      <xdr:row>35</xdr:row>
      <xdr:rowOff>57400</xdr:rowOff>
    </xdr:to>
    <xdr:graphicFrame macro="">
      <xdr:nvGraphicFramePr>
        <xdr:cNvPr id="17" name="Chart 16">
          <a:extLst>
            <a:ext uri="{FF2B5EF4-FFF2-40B4-BE49-F238E27FC236}">
              <a16:creationId xmlns:a16="http://schemas.microsoft.com/office/drawing/2014/main" id="{CCCBB85B-B035-453E-A173-F1CDA6F2D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0</xdr:colOff>
      <xdr:row>35</xdr:row>
      <xdr:rowOff>211667</xdr:rowOff>
    </xdr:from>
    <xdr:to>
      <xdr:col>11</xdr:col>
      <xdr:colOff>608525</xdr:colOff>
      <xdr:row>36</xdr:row>
      <xdr:rowOff>46817</xdr:rowOff>
    </xdr:to>
    <xdr:graphicFrame macro="">
      <xdr:nvGraphicFramePr>
        <xdr:cNvPr id="18" name="Chart 17">
          <a:extLst>
            <a:ext uri="{FF2B5EF4-FFF2-40B4-BE49-F238E27FC236}">
              <a16:creationId xmlns:a16="http://schemas.microsoft.com/office/drawing/2014/main" id="{7BEDF1DC-0D7C-4DD1-9DBB-C227B7DF4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36</xdr:row>
      <xdr:rowOff>95250</xdr:rowOff>
    </xdr:from>
    <xdr:to>
      <xdr:col>11</xdr:col>
      <xdr:colOff>608525</xdr:colOff>
      <xdr:row>37</xdr:row>
      <xdr:rowOff>120900</xdr:rowOff>
    </xdr:to>
    <xdr:graphicFrame macro="">
      <xdr:nvGraphicFramePr>
        <xdr:cNvPr id="19" name="Chart 18">
          <a:extLst>
            <a:ext uri="{FF2B5EF4-FFF2-40B4-BE49-F238E27FC236}">
              <a16:creationId xmlns:a16="http://schemas.microsoft.com/office/drawing/2014/main" id="{F1568BC1-B585-47B7-8E1D-31440ADDC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11</xdr:col>
      <xdr:colOff>0</xdr:colOff>
      <xdr:row>37</xdr:row>
      <xdr:rowOff>84667</xdr:rowOff>
    </xdr:from>
    <xdr:to>
      <xdr:col>11</xdr:col>
      <xdr:colOff>608525</xdr:colOff>
      <xdr:row>38</xdr:row>
      <xdr:rowOff>110317</xdr:rowOff>
    </xdr:to>
    <xdr:graphicFrame macro="">
      <xdr:nvGraphicFramePr>
        <xdr:cNvPr id="24" name="Chart 23">
          <a:extLst>
            <a:ext uri="{FF2B5EF4-FFF2-40B4-BE49-F238E27FC236}">
              <a16:creationId xmlns:a16="http://schemas.microsoft.com/office/drawing/2014/main" id="{8AAFFCC8-E577-4CAC-9171-D5AB88685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11</xdr:col>
      <xdr:colOff>0</xdr:colOff>
      <xdr:row>38</xdr:row>
      <xdr:rowOff>306917</xdr:rowOff>
    </xdr:from>
    <xdr:to>
      <xdr:col>11</xdr:col>
      <xdr:colOff>608525</xdr:colOff>
      <xdr:row>38</xdr:row>
      <xdr:rowOff>713567</xdr:rowOff>
    </xdr:to>
    <xdr:graphicFrame macro="">
      <xdr:nvGraphicFramePr>
        <xdr:cNvPr id="29" name="Chart 28">
          <a:extLst>
            <a:ext uri="{FF2B5EF4-FFF2-40B4-BE49-F238E27FC236}">
              <a16:creationId xmlns:a16="http://schemas.microsoft.com/office/drawing/2014/main" id="{882E9E99-53CB-461A-AB23-BABB16EE6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569" dataDxfId="567" headerRowBorderDxfId="568" tableBorderDxfId="566" totalsRowBorderDxfId="565">
  <tableColumns count="8">
    <tableColumn id="1" xr3:uid="{D6F7D6F8-E727-4E81-B3E7-5F643C5F63BD}" name="have a Procurement/Commercial Strategy (or equivalent) linked to wider FRS goals and objectives." dataDxfId="564"/>
    <tableColumn id="2" xr3:uid="{0D1441E6-D5DC-44E1-B017-C9AC07ABEFB6}" name="Priority" dataDxfId="563"/>
    <tableColumn id="3" xr3:uid="{711D3D35-E45F-4699-A8AB-CD5D7824C884}" name="Impact" dataDxfId="562"/>
    <tableColumn id="4" xr3:uid="{DB77F1FA-84F5-43D8-BAA3-10663E50A68B}" name="Level of Assurance" dataDxfId="561">
      <calculatedColumnFormula>IF(COUNTIF(D3:D49,"Non Compliant")&gt;0,"Non Compliant",IF(COUNTIF(D3:D49,"Partially Compliant")&gt;0,"Partially Compliant","Fully Compliant"))</calculatedColumnFormula>
    </tableColumn>
    <tableColumn id="5" xr3:uid="{07B139BB-FB53-4675-82EE-60FAAD67DAC0}" name="Work assigned to" dataDxfId="560"/>
    <tableColumn id="6" xr3:uid="{6E20B333-2265-4245-BAC8-D7352FA772BE}" name="Projected date for completion" dataDxfId="559"/>
    <tableColumn id="7" xr3:uid="{E4672199-92C8-47C4-9B27-283E8CCCF8BD}" name="Description of work needing to be done" dataDxfId="558"/>
    <tableColumn id="8" xr3:uid="{59AAAE0C-969C-4105-8535-3E65C413EBA2}" name="Evidence" dataDxfId="5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454" dataDxfId="452" headerRowBorderDxfId="453" tableBorderDxfId="451" totalsRowBorderDxfId="450">
  <tableColumns count="8">
    <tableColumn id="1" xr3:uid="{4B948BE5-6043-412D-AB12-16B9D8779244}" name="conduct proportionate due diligence, including financial analysis on the selected supplier prior to recommending a contract award. " dataDxfId="449"/>
    <tableColumn id="2" xr3:uid="{14DFCF6C-B939-4AA7-861D-185FF79D6524}" name="Priority" dataDxfId="448"/>
    <tableColumn id="3" xr3:uid="{1150EAD3-B6A9-44B1-AB7E-ECC9CB84025B}" name="Impact" dataDxfId="447"/>
    <tableColumn id="4" xr3:uid="{C65DC5DB-1C9A-46B0-8526-B9D20C0FAEAB}" name="Level of Assurance" dataDxfId="446">
      <calculatedColumnFormula>IF(COUNTIF(D3:D50,"Non Compliant")&gt;0,"Non Compliant",IF(COUNTIF(D3:D50,"Partially Compliant")&gt;0,"Partially Compliant","Fully Compliant"))</calculatedColumnFormula>
    </tableColumn>
    <tableColumn id="5" xr3:uid="{7CC277DC-709F-46AE-A912-734B38AD53C6}" name="Work assigned to" dataDxfId="445"/>
    <tableColumn id="6" xr3:uid="{CF749776-9030-43E6-B2D9-C5B65F861897}" name="Projected date for completion" dataDxfId="444"/>
    <tableColumn id="7" xr3:uid="{AF389EAD-4543-40C4-8059-9DEDA1F59F57}" name="Description of work needing to be done" dataDxfId="443"/>
    <tableColumn id="8" xr3:uid="{7CDD7E2D-CEA5-4FB4-8187-90CB95B31213}" name="Evidence" dataDxfId="44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441" dataDxfId="439" headerRowBorderDxfId="440" tableBorderDxfId="438" totalsRowBorderDxfId="437">
  <tableColumns count="8">
    <tableColumn id="1" xr3:uid="{D25DEE7D-6193-4FB8-9137-D5D816D83771}" name="publish details of the relevant data and information (where required) in accordance with internal policies, procedures and procurement regulations." dataDxfId="436"/>
    <tableColumn id="2" xr3:uid="{B681F970-3CBE-49F2-89E9-845EF810F567}" name="Priority" dataDxfId="435"/>
    <tableColumn id="3" xr3:uid="{73CB11C8-3B6C-43AC-B83E-F575F1ADB863}" name="Impact" dataDxfId="434"/>
    <tableColumn id="4" xr3:uid="{054604D1-FF58-454D-A6E3-6ADD659011A7}" name="Level of Assurance" dataDxfId="433">
      <calculatedColumnFormula>IF(COUNTIF(D3:D50,"Non Compliant")&gt;0,"Non Compliant",IF(COUNTIF(D3:D50,"Partially Compliant")&gt;0,"Partially Compliant","Fully Compliant"))</calculatedColumnFormula>
    </tableColumn>
    <tableColumn id="5" xr3:uid="{B29B05A0-58AC-47D3-86B1-69EB5B41D32F}" name="Work assigned to" dataDxfId="432"/>
    <tableColumn id="6" xr3:uid="{83DA9D2A-E6EF-43C2-8778-9DEF63488CBD}" name="Projected date for completion" dataDxfId="431"/>
    <tableColumn id="7" xr3:uid="{F6368D6D-1D83-42AA-B5B4-CF21711AC398}" name="Description of work needing to be done" dataDxfId="430"/>
    <tableColumn id="8" xr3:uid="{2EC9FE14-C03B-41BC-A552-ACA42ED4B2CC}" name="Evidence" dataDxfId="42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428" dataDxfId="426" headerRowBorderDxfId="427" tableBorderDxfId="425" totalsRowBorderDxfId="424">
  <tableColumns count="8">
    <tableColumn id="1" xr3:uid="{3A872D1F-A2A9-44CB-8E50-33958C765656}" name="identify key suppliers and develop and/or maintain business continuity arrangements for contracts where failure presents a clear risk to organisational objectives." dataDxfId="423"/>
    <tableColumn id="2" xr3:uid="{BDE76DF8-B202-4CB5-8EF0-792DAA3BE78C}" name="Priority" dataDxfId="422"/>
    <tableColumn id="3" xr3:uid="{150D7184-FC04-426D-A17C-9026EDFDB86A}" name="Impact" dataDxfId="421"/>
    <tableColumn id="4" xr3:uid="{299C91EC-3524-4E7B-B1E1-D398D6CF4560}" name="Level of Assurance" dataDxfId="420">
      <calculatedColumnFormula>IF(COUNTIF(D3:D50,"Non Compliant")&gt;0,"Non Compliant",IF(COUNTIF(D3:D50,"Partially Compliant")&gt;0,"Partially Compliant","Fully Compliant"))</calculatedColumnFormula>
    </tableColumn>
    <tableColumn id="5" xr3:uid="{FB037CB6-E0BE-4402-9B7A-2662756E3EED}" name="Work assigned to" dataDxfId="419"/>
    <tableColumn id="6" xr3:uid="{6BDBC66A-F628-4DC4-9237-B4968BBE0DBE}" name="Projected date for completion" dataDxfId="418"/>
    <tableColumn id="7" xr3:uid="{0886FBD4-98D3-4301-8DD5-7710F2B3739B}" name="Description of work needing to be done" dataDxfId="417"/>
    <tableColumn id="8" xr3:uid="{774C8EB9-D328-4C26-A61C-181189FE20B8}" name="Evidence" dataDxfId="41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415" dataDxfId="413" headerRowBorderDxfId="414" tableBorderDxfId="412" totalsRowBorderDxfId="411">
  <tableColumns count="8">
    <tableColumn id="1" xr3:uid="{CFF3F8FB-F7A0-4522-964D-22641C1819E5}" name="ensure payments to suppliers and subcontractors are prompt and in line with contractual requirements." dataDxfId="410"/>
    <tableColumn id="2" xr3:uid="{BA3D16EA-74B7-4614-A673-B3DE08B154F8}" name="Priority" dataDxfId="409"/>
    <tableColumn id="3" xr3:uid="{62728A32-AF84-4C70-8392-B3418DD8A8A0}" name="Impact" dataDxfId="408"/>
    <tableColumn id="4" xr3:uid="{79879EFD-CB0C-492C-B36A-AEFADF73BA53}" name="Level of Assurance" dataDxfId="407">
      <calculatedColumnFormula>IF(COUNTIF(D3:D60,"Non Compliant")&gt;0,"Non Compliant",IF(COUNTIF(D3:D60,"Partially Compliant")&gt;0,"Partially Compliant","Fully Compliant"))</calculatedColumnFormula>
    </tableColumn>
    <tableColumn id="5" xr3:uid="{7840CCE3-523C-4655-B9AF-67A1F2AE9DC7}" name="Work assigned to" dataDxfId="406"/>
    <tableColumn id="6" xr3:uid="{8E2DD7FD-EF42-4319-9325-63A23055BB36}" name="Projected date for completion" dataDxfId="405"/>
    <tableColumn id="7" xr3:uid="{D7C28EB5-DD64-4ADA-BF6A-0C864EB061F4}" name="Description of work needing to be done" dataDxfId="404"/>
    <tableColumn id="8" xr3:uid="{790730B9-60F1-4090-B1A5-D24F4005C216}" name="Evidence" dataDxfId="40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402" dataDxfId="400" headerRowBorderDxfId="401" tableBorderDxfId="399" totalsRowBorderDxfId="398">
  <tableColumns count="8">
    <tableColumn id="1" xr3:uid="{E6B96B4F-17AD-4373-8919-F01DE883C874}" name="ensure that organisational decisions and the measures implemented support equality, diversity, and inclusivity, are non-discriminatory and that appropriate impact assessments are undertaken." dataDxfId="397"/>
    <tableColumn id="2" xr3:uid="{387129E5-8910-4D75-9847-DC3097452C69}" name="Priority" dataDxfId="396"/>
    <tableColumn id="3" xr3:uid="{E9CCBFDB-E024-454A-92BA-700B84F312A6}" name="Impact" dataDxfId="395"/>
    <tableColumn id="4" xr3:uid="{436248BC-7BF3-4B9B-8102-3CDF11D3E380}" name="Level of Assurance" dataDxfId="394">
      <calculatedColumnFormula>IF(COUNTIF(D3:D50,"Non Compliant")&gt;0,"Non Compliant",IF(COUNTIF(D3:D50,"Partially Compliant")&gt;0,"Partially Compliant","Fully Compliant"))</calculatedColumnFormula>
    </tableColumn>
    <tableColumn id="5" xr3:uid="{AF8791CB-14C0-4B18-83CE-9005DB722E79}" name="Work assigned to" dataDxfId="393"/>
    <tableColumn id="6" xr3:uid="{BB3255AF-AD00-42A3-9538-B18905477F17}" name="Projected date for completion" dataDxfId="392"/>
    <tableColumn id="7" xr3:uid="{502A6AD2-7C9F-49AB-8705-9B71E4A9D5B0}" name="Description of work needing to be done" dataDxfId="391"/>
    <tableColumn id="8" xr3:uid="{69F9EB2B-3E33-4098-9E4A-BF26137FC127}" name="Evidence" dataDxfId="39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389" dataDxfId="387" headerRowBorderDxfId="388" tableBorderDxfId="386" totalsRowBorderDxfId="385">
  <tableColumns count="8">
    <tableColumn id="1" xr3:uid="{08AC25F6-8908-497A-8F87-B202493D77C4}" name="segregate expenditure into distinct categories such as markets, geography, and demographics, aligning to national and local strategies and categories." dataDxfId="384"/>
    <tableColumn id="2" xr3:uid="{CFA2B752-B4DB-4373-8494-D2453FF24F6D}" name="Priority" dataDxfId="383"/>
    <tableColumn id="3" xr3:uid="{B4D5222A-DE19-4321-8A97-DB2BA479436D}" name="Impact" dataDxfId="382"/>
    <tableColumn id="4" xr3:uid="{7D5DDBCA-B38D-4E41-8D58-39C624998731}" name="Level of Assurance" dataDxfId="381">
      <calculatedColumnFormula>IF(COUNTIF(D3:D50,"Non Compliant")&gt;0,"Non Compliant",IF(COUNTIF(D3:D50,"Partially Compliant")&gt;0,"Partially Compliant","Fully Compliant"))</calculatedColumnFormula>
    </tableColumn>
    <tableColumn id="5" xr3:uid="{29EA3BB8-27B6-4AF4-9E7D-1A431F928F22}" name="Work assigned to" dataDxfId="380"/>
    <tableColumn id="6" xr3:uid="{4500AF78-9D2C-46C6-9478-42F70B08FF7D}" name="Projected date for completion" dataDxfId="379"/>
    <tableColumn id="7" xr3:uid="{55BF8418-7F30-495F-97D1-73D82DE3BB5D}" name="Description of work needing to be done" dataDxfId="378"/>
    <tableColumn id="8" xr3:uid="{9BB72DA0-667B-47E4-9DF1-F2F72093F5AF}" name="Evidence" dataDxfId="377"/>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376" dataDxfId="374" headerRowBorderDxfId="375" tableBorderDxfId="373" totalsRowBorderDxfId="372">
  <tableColumns count="8">
    <tableColumn id="1" xr3:uid="{B3AE190C-C8A4-49BD-951D-55FC54819342}" name="consider aggregating demand and using collaborative and sector led procurement processes.  " dataDxfId="371"/>
    <tableColumn id="2" xr3:uid="{610874BC-F0E2-47FA-B919-9040C03AEB00}" name="Priority" dataDxfId="370"/>
    <tableColumn id="3" xr3:uid="{4877D8FB-0FAC-42CA-8114-7E5B07A72DA5}" name="Impact" dataDxfId="369"/>
    <tableColumn id="4" xr3:uid="{F44ACCB4-2DC4-4F2D-9096-FEAA973FBAE6}" name="Level of Assurance" dataDxfId="368">
      <calculatedColumnFormula>IF(COUNTIF(D3:D50,"Non Compliant")&gt;0,"Non Compliant",IF(COUNTIF(D3:D50,"Partially Compliant")&gt;0,"Partially Compliant","Fully Compliant"))</calculatedColumnFormula>
    </tableColumn>
    <tableColumn id="5" xr3:uid="{1334D58E-58AF-443D-BD00-14DD50522B00}" name="Work assigned to" dataDxfId="367"/>
    <tableColumn id="6" xr3:uid="{B4B4C4F4-25D2-4BE6-88F9-1BA0E5535EA2}" name="Projected date for completion" dataDxfId="366"/>
    <tableColumn id="7" xr3:uid="{6FE23CA0-2D92-4881-B8A1-60C6450B2E88}" name="Description of work needing to be done" dataDxfId="365"/>
    <tableColumn id="8" xr3:uid="{EA47A118-FEBE-4ED9-B4DF-1C0054A96F67}" name="Evidence" dataDxfId="36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363" dataDxfId="361" headerRowBorderDxfId="362" tableBorderDxfId="360" totalsRowBorderDxfId="359">
  <tableColumns count="8">
    <tableColumn id="1" xr3:uid="{798520EA-6150-4C6F-957B-C60BF4AA1513}" name="consider the use of established model contract templates (e.g. Government Standards)." dataDxfId="358"/>
    <tableColumn id="2" xr3:uid="{9FBDB289-9093-4651-98EB-25763209DECC}" name="Priority" dataDxfId="357"/>
    <tableColumn id="3" xr3:uid="{F079B724-F3C5-47F0-90CC-2B373C82DDD9}" name="Impact" dataDxfId="356"/>
    <tableColumn id="4" xr3:uid="{D0325976-00FD-47C0-BA84-28AFCFEE80F2}" name="Level of Assurance" dataDxfId="355">
      <calculatedColumnFormula>IF(COUNTIF(D3:D50,"Non Compliant")&gt;0,"Non Compliant",IF(COUNTIF(D3:D50,"Partially Compliant")&gt;0,"Partially Compliant","Fully Compliant"))</calculatedColumnFormula>
    </tableColumn>
    <tableColumn id="5" xr3:uid="{6A9F2A3C-DB64-4C44-A93D-7F3E76AD3570}" name="Work assigned to" dataDxfId="354"/>
    <tableColumn id="6" xr3:uid="{999E6846-CE1B-4478-8135-126C0DD493DC}" name="Projected date for completion" dataDxfId="353"/>
    <tableColumn id="7" xr3:uid="{ADDDAA72-6E77-44A8-8D77-604E642DC496}" name="Description of work needing to be done" dataDxfId="352"/>
    <tableColumn id="8" xr3:uid="{E9C2E790-E41D-4DDE-9250-6C1E481109A6}" name="Evidence" dataDxfId="35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350" dataDxfId="348" headerRowBorderDxfId="349" tableBorderDxfId="347" totalsRowBorderDxfId="346">
  <tableColumns count="8">
    <tableColumn id="1" xr3:uid="{BD1DCD0D-9A1F-47FB-9686-08977129CF74}" name="evaluate options for accessing the supply market in order to conduct efficient procurement processes that maximise competition between suppliers, provide value for money and deliver the intended business outcomes." dataDxfId="345"/>
    <tableColumn id="2" xr3:uid="{5041C8F8-5705-4ACD-A552-69E0565E3234}" name="Priority" dataDxfId="344"/>
    <tableColumn id="3" xr3:uid="{C59B8678-715C-4CEB-83B3-A3496FE30CFE}" name="Impact" dataDxfId="343"/>
    <tableColumn id="4" xr3:uid="{02340F3A-439E-4129-AE65-CF1151C1AF5B}" name="Level of Assurance" dataDxfId="342">
      <calculatedColumnFormula>IF(COUNTIF(D3:D50,"Non Compliant")&gt;0,"Non Compliant",IF(COUNTIF(D3:D50,"Partially Compliant")&gt;0,"Partially Compliant","Fully Compliant"))</calculatedColumnFormula>
    </tableColumn>
    <tableColumn id="5" xr3:uid="{5EE15833-E80D-412C-A7C4-5A88ECCB24D6}" name="Work assigned to" dataDxfId="341"/>
    <tableColumn id="6" xr3:uid="{8CA4DC95-DBA2-4C41-B067-5F7C8CC75C5E}" name="Projected date for completion" dataDxfId="340"/>
    <tableColumn id="7" xr3:uid="{E9285546-EBA5-475F-9818-B88033912E81}" name="Description of work needing to be done" dataDxfId="339"/>
    <tableColumn id="8" xr3:uid="{BBE6DD71-6000-4FD9-961A-2717A399120C}" name="Evidence" dataDxfId="33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337" dataDxfId="335" headerRowBorderDxfId="336" tableBorderDxfId="334" totalsRowBorderDxfId="333">
  <tableColumns count="8">
    <tableColumn id="1" xr3:uid="{FA171426-8D37-475E-9B1B-2C11C138ADBC}" name="conduct tender evaluation processes with cross-functional teams and evaluators and ensure there are no conflicts of interest that could prejudice the process." dataDxfId="332"/>
    <tableColumn id="2" xr3:uid="{440843ED-38BE-4EDC-9E0F-6ADA7D8C56DE}" name="Priority" dataDxfId="331"/>
    <tableColumn id="3" xr3:uid="{EEAB1539-5FD9-4765-BEA3-20F04FADC773}" name="Impact" dataDxfId="330"/>
    <tableColumn id="4" xr3:uid="{FAECC4DA-0B66-403C-84EC-E430F2CF465B}" name="Level of Assurance" dataDxfId="329">
      <calculatedColumnFormula>IF(COUNTIF(D3:D50,"Non Compliant")&gt;0,"Non Compliant",IF(COUNTIF(D3:D50,"Partially Compliant")&gt;0,"Partially Compliant","Fully Compliant"))</calculatedColumnFormula>
    </tableColumn>
    <tableColumn id="5" xr3:uid="{A8DA07CB-F1BC-45D0-ADBE-C6D5BAC44C73}" name="Work assigned to" dataDxfId="328"/>
    <tableColumn id="6" xr3:uid="{3BDAAD9E-3E28-460E-B485-18D979AEB6E7}" name="Projected date for completion" dataDxfId="327"/>
    <tableColumn id="7" xr3:uid="{9414BFEA-E27A-4B53-A4FE-62DAEC72799A}" name="Description of work needing to be done" dataDxfId="326"/>
    <tableColumn id="8" xr3:uid="{67838EFA-7E1C-4DEA-9127-358B2EFFA9F6}" name="Evidence" dataDxfId="3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H12" totalsRowShown="0" headerRowDxfId="556" dataDxfId="554" headerRowBorderDxfId="555" tableBorderDxfId="553" totalsRowBorderDxfId="552">
  <tableColumns count="8">
    <tableColumn id="1" xr3:uid="{CC71243E-5FD8-4265-A5E8-61AB93FAE605}" name="conduct all commercial and procurement activity in compliance with relevant procurement legislation and any other statute, law, government policy notes." dataDxfId="551"/>
    <tableColumn id="2" xr3:uid="{C569FC8F-3305-408D-A6B5-32FB31447DFA}" name="Priority" dataDxfId="550"/>
    <tableColumn id="3" xr3:uid="{C560D761-CD11-46ED-B34D-322A0F5A5486}" name="Impact" dataDxfId="549"/>
    <tableColumn id="4" xr3:uid="{1FD61E97-DFDF-41D8-9C0D-42461F747643}" name="Level of Assurance" dataDxfId="548">
      <calculatedColumnFormula>IF(COUNTIF(D3:D50,"Non Compliant")&gt;0,"Non Compliant",IF(COUNTIF(D3:D50,"Partially Compliant")&gt;0,"Partially Compliant","Fully Compliant"))</calculatedColumnFormula>
    </tableColumn>
    <tableColumn id="5" xr3:uid="{CB0DC206-C95D-49AA-8331-9E1F6B58B161}" name="Work assigned to" dataDxfId="547"/>
    <tableColumn id="6" xr3:uid="{DE7AAE90-1CA9-442F-ACCA-1BB77E89A084}" name="Projected date for completion" dataDxfId="546"/>
    <tableColumn id="7" xr3:uid="{00236093-171D-476B-B9B3-7D057583008C}" name="Description of work needing to be done" dataDxfId="545"/>
    <tableColumn id="8" xr3:uid="{40FC2EBB-AC20-464D-8CF0-2E71869008DE}" name="Evidence" dataDxfId="54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324" dataDxfId="322" headerRowBorderDxfId="323" tableBorderDxfId="321" totalsRowBorderDxfId="320">
  <tableColumns count="8">
    <tableColumn id="1" xr3:uid="{8A75646E-2263-4DFF-BE75-8372EE05BEDD}" name="establish contract management plans that defines the roles and the responsibilities of each party." dataDxfId="319"/>
    <tableColumn id="2" xr3:uid="{5F3A8056-FD4E-45D0-8CC5-F7E24A9ADA70}" name="Priority" dataDxfId="318"/>
    <tableColumn id="3" xr3:uid="{34B29700-6D57-42F2-A584-4C0E377F38B4}" name="Impact" dataDxfId="317"/>
    <tableColumn id="4" xr3:uid="{36C3256D-C167-4CA6-9F49-E4A712EEAF88}" name="Level of Assurance" dataDxfId="316">
      <calculatedColumnFormula>IF(COUNTIF(D3:D50,"Non Compliant")&gt;0,"Non Compliant",IF(COUNTIF(D3:D50,"Partially Compliant")&gt;0,"Partially Compliant","Fully Compliant"))</calculatedColumnFormula>
    </tableColumn>
    <tableColumn id="5" xr3:uid="{2D27E3C6-A2B9-409A-90F6-A846517E63FB}" name="Work assigned to" dataDxfId="315"/>
    <tableColumn id="6" xr3:uid="{07A0882A-4472-4CD7-BFD6-B55E8D6E6DDB}" name="Projected date for completion" dataDxfId="314"/>
    <tableColumn id="7" xr3:uid="{411F02FD-E422-4BE3-A683-1C70DE06E75A}" name="Description of work needing to be done" dataDxfId="313"/>
    <tableColumn id="8" xr3:uid="{FB91F95C-4569-4CFC-BBA3-B180AB6AF537}" name="Evidence" dataDxfId="31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311" dataDxfId="309" headerRowBorderDxfId="310" tableBorderDxfId="308" totalsRowBorderDxfId="307">
  <tableColumns count="8">
    <tableColumn id="1" xr3:uid="{F02C7BC7-1B82-4FF2-8655-6371A19767EC}" name="consider grant funding to support efficiency and wider social value agendas." dataDxfId="306"/>
    <tableColumn id="2" xr3:uid="{8423513E-BD6F-49C7-A79C-113B9043C50C}" name="Priority" dataDxfId="305"/>
    <tableColumn id="3" xr3:uid="{78C0E9E7-36BE-4CF9-91BF-B9B04E8E9202}" name="Impact" dataDxfId="304"/>
    <tableColumn id="4" xr3:uid="{F00353B0-A1F4-48A6-A25A-85CDE8DB35D4}" name="Level of Assurance" dataDxfId="303">
      <calculatedColumnFormula>IF(COUNTIF(D3:D50,"Non Compliant")&gt;0,"Non Compliant",IF(COUNTIF(D3:D50,"Partially Compliant")&gt;0,"Partially Compliant","Fully Compliant"))</calculatedColumnFormula>
    </tableColumn>
    <tableColumn id="5" xr3:uid="{18CDD81E-E77A-4442-B779-85424B6312E1}" name="Work assigned to" dataDxfId="302"/>
    <tableColumn id="6" xr3:uid="{C6EB9B3B-18CD-4156-A3D4-677DA95FA80B}" name="Projected date for completion" dataDxfId="301"/>
    <tableColumn id="7" xr3:uid="{E913AE16-6D87-4B69-8FBF-AF4CC2E5ACA3}" name="Description of work needing to be done" dataDxfId="300"/>
    <tableColumn id="8" xr3:uid="{F10E1447-D392-4365-BDF9-5627F4D4558E}" name="Evidence" dataDxfId="29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298" dataDxfId="296" headerRowBorderDxfId="297" tableBorderDxfId="295" totalsRowBorderDxfId="294">
  <tableColumns count="8">
    <tableColumn id="1" xr3:uid="{46282C90-E19B-48CA-9801-EE18B783A5C4}" name="benchmark contract prices against the market and other public sector organisations to ensure prices represent value for money." dataDxfId="293"/>
    <tableColumn id="2" xr3:uid="{7C75C808-5269-4F0B-8FB1-38C61C0F4EE6}" name="Priority" dataDxfId="292"/>
    <tableColumn id="3" xr3:uid="{D31D36C1-42A6-4EE4-8030-E8FC2D288E18}" name="Impact" dataDxfId="291"/>
    <tableColumn id="4" xr3:uid="{0BC1E5C1-5E86-4F15-BB4D-4F98E11B79E9}" name="Level of Assurance" dataDxfId="290">
      <calculatedColumnFormula>IF(COUNTIF(D3:D50,"Non Compliant")&gt;0,"Non Compliant",IF(COUNTIF(D3:D50,"Partially Compliant")&gt;0,"Partially Compliant","Fully Compliant"))</calculatedColumnFormula>
    </tableColumn>
    <tableColumn id="5" xr3:uid="{217AF267-9C92-4725-BB23-12010600329D}" name="Work assigned to" dataDxfId="289"/>
    <tableColumn id="6" xr3:uid="{96DFF750-F864-4C7A-BE1C-166A612160D5}" name="Projected date for completion" dataDxfId="288"/>
    <tableColumn id="7" xr3:uid="{D427D76C-6A0B-4B33-B2D4-687D21FD981F}" name="Description of work needing to be done" dataDxfId="287"/>
    <tableColumn id="8" xr3:uid="{92CAF5F7-314E-4CE4-982A-2F54655A770D}" name="Evidence" dataDxfId="28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285" dataDxfId="283" headerRowBorderDxfId="284" tableBorderDxfId="282" totalsRowBorderDxfId="281">
  <tableColumns count="8">
    <tableColumn id="1" xr3:uid="{E5AFF5DF-7399-413F-BF0E-1AB3A7E81A69}" name="provide guidance, training and support to staff who are undertaking commercial activities and promote effective contract management and commercial delivery." dataDxfId="280"/>
    <tableColumn id="2" xr3:uid="{6AC24FF1-1DBC-445D-962A-2A56F627851C}" name="Priority" dataDxfId="279"/>
    <tableColumn id="3" xr3:uid="{AACD731A-59FD-41FE-BB3B-CCBA994EEC65}" name="Impact" dataDxfId="278"/>
    <tableColumn id="4" xr3:uid="{4D0B498A-A2E2-42B9-B1A1-E43AD1D88511}" name="Level of Assurance" dataDxfId="277">
      <calculatedColumnFormula>IF(COUNTIF(D3:D50,"Non Compliant")&gt;0,"Non Compliant",IF(COUNTIF(D3:D50,"Partially Compliant")&gt;0,"Partially Compliant","Fully Compliant"))</calculatedColumnFormula>
    </tableColumn>
    <tableColumn id="5" xr3:uid="{22A664C7-C07C-4763-A952-9FC13CD750BE}" name="Work assigned to" dataDxfId="276"/>
    <tableColumn id="6" xr3:uid="{2B3E8145-40E2-4DBC-81D8-92F7F845A15A}" name="Projected date for completion" dataDxfId="275"/>
    <tableColumn id="7" xr3:uid="{116004C2-F440-4AD1-83F9-0991F88068F5}" name="Description of work needing to be done" dataDxfId="274"/>
    <tableColumn id="8" xr3:uid="{FB90C4EB-8486-4AEB-9F4A-4E99AB789CC2}" name="Evidence" dataDxfId="273"/>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FD917B-4269-4E78-A1C3-F6E7B6C9E8E1}" name="Table356789101112131415" displayName="Table356789101112131415" ref="A1:H12" totalsRowShown="0" headerRowDxfId="56" dataDxfId="55" headerRowBorderDxfId="53" tableBorderDxfId="54" totalsRowBorderDxfId="52">
  <tableColumns count="8">
    <tableColumn id="1" xr3:uid="{50CAA1E1-5FF0-45D0-B0B6-1D652E43F94B}" name="regularly review supply chains and maintain procurement/commercial risk registers. " dataDxfId="51"/>
    <tableColumn id="2" xr3:uid="{872FB8AA-4D6D-4747-8D96-7EB768EE3D46}" name="Priority" dataDxfId="50"/>
    <tableColumn id="3" xr3:uid="{50B09084-A745-479B-96D3-306C0C7E5D3A}" name="Impact" dataDxfId="49"/>
    <tableColumn id="4" xr3:uid="{93DCF35A-4FC2-4288-AF64-10EBD5C6F7F9}" name="Level of Assurance" dataDxfId="48">
      <calculatedColumnFormula>IF(COUNTIF(D3:D50,"Non Compliant")&gt;0,"Non Compliant",IF(COUNTIF(D3:D50,"Partially Compliant")&gt;0,"Partially Compliant","Fully Compliant"))</calculatedColumnFormula>
    </tableColumn>
    <tableColumn id="5" xr3:uid="{4E05B70C-6BCD-46BE-9E26-3A9A5B60F4E9}" name="Work assigned to" dataDxfId="47"/>
    <tableColumn id="6" xr3:uid="{D7CE11C8-DC65-478B-924A-1615497A8F4A}" name="Projected date for completion" dataDxfId="46"/>
    <tableColumn id="7" xr3:uid="{AA281119-5B42-4743-9770-6D5AE5A950EB}" name="Description of work needing to be done" dataDxfId="45"/>
    <tableColumn id="8" xr3:uid="{BBEEA4F3-0993-431E-8A93-26A663BDB160}" name="Evidence" dataDxfId="44"/>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DBC193-27A1-4790-9B7D-7A951FB43405}" name="Table35678910111213141516" displayName="Table35678910111213141516" ref="A1:H12" totalsRowShown="0" headerRowDxfId="34" dataDxfId="33" headerRowBorderDxfId="31" tableBorderDxfId="32" totalsRowBorderDxfId="30">
  <tableColumns count="8">
    <tableColumn id="1" xr3:uid="{7C80BF0F-1F0A-4145-A0C4-69A1C6F2AFA1}" name="capture lessons learned through the commercial lifecycle to facilitate continuous improvement. " dataDxfId="29"/>
    <tableColumn id="2" xr3:uid="{AA26EB08-B08F-4207-872C-1293E3317BB6}" name="Priority" dataDxfId="28"/>
    <tableColumn id="3" xr3:uid="{72252D88-114E-4908-A9E8-7355A9E1A548}" name="Impact" dataDxfId="27"/>
    <tableColumn id="4" xr3:uid="{51269978-6707-4296-9079-5F11AC4257BB}" name="Level of Assurance" dataDxfId="26">
      <calculatedColumnFormula>IF(COUNTIF(D3:D50,"Non Compliant")&gt;0,"Non Compliant",IF(COUNTIF(D3:D50,"Partially Compliant")&gt;0,"Partially Compliant","Fully Compliant"))</calculatedColumnFormula>
    </tableColumn>
    <tableColumn id="5" xr3:uid="{DCF39371-7F72-4260-9ED2-05AA0237F822}" name="Work assigned to" dataDxfId="25"/>
    <tableColumn id="6" xr3:uid="{A1BEE581-5E08-4383-A9BC-FDD104AB0C01}" name="Projected date for completion" dataDxfId="24"/>
    <tableColumn id="7" xr3:uid="{8BE6642D-ECE6-4D0A-B167-8F416D944AFE}" name="Description of work needing to be done" dataDxfId="23"/>
    <tableColumn id="8" xr3:uid="{C438C1B1-6B22-4C2C-9FD0-AAE9664FB228}" name="Evidence" dataDxfId="2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11A8517-C361-4D55-8D65-F6D1E64FE22F}" name="Table3567891011121314151617" displayName="Table3567891011121314151617" ref="A1:H12" totalsRowShown="0" headerRowDxfId="12" dataDxfId="11" headerRowBorderDxfId="9" tableBorderDxfId="10" totalsRowBorderDxfId="8">
  <tableColumns count="8">
    <tableColumn id="1" xr3:uid="{08EDF641-3056-4E1C-BEE1-5B8F85E1BF8C}" name="maximise opportunities gained from supporting the National Fire Chiefs Council (NFCC) network by sharing learning and experiences, collaborating, and contributing to the continual improvement of the service." dataDxfId="7"/>
    <tableColumn id="2" xr3:uid="{E62C60AC-7F69-49BE-8F37-779796575FAD}" name="Priority" dataDxfId="6"/>
    <tableColumn id="3" xr3:uid="{760D05DC-D067-45B2-9A03-8200D502FA5B}" name="Impact" dataDxfId="5"/>
    <tableColumn id="4" xr3:uid="{DE7984A2-BF9C-4053-BCF6-FE1E30AA762E}" name="Level of Assurance" dataDxfId="4">
      <calculatedColumnFormula>IF(COUNTIF(D3:D50,"Non Compliant")&gt;0,"Non Compliant",IF(COUNTIF(D3:D50,"Partially Compliant")&gt;0,"Partially Compliant","Fully Compliant"))</calculatedColumnFormula>
    </tableColumn>
    <tableColumn id="5" xr3:uid="{448B8392-E66F-4780-B30B-075D57780B11}" name="Work assigned to" dataDxfId="3"/>
    <tableColumn id="6" xr3:uid="{774470E8-F478-48F7-AE69-D88A63AC5960}" name="Projected date for completion" dataDxfId="2"/>
    <tableColumn id="7" xr3:uid="{3A9CDE99-16DB-4F82-9A38-6A0CAB43D0D7}" name="Description of work needing to be done" dataDxfId="1"/>
    <tableColumn id="8" xr3:uid="{0706E7BD-1D02-41AE-A6F5-881FDD594FCA}" name="Evidence"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543" dataDxfId="542" tableBorderDxfId="541">
  <tableColumns count="8">
    <tableColumn id="1" xr3:uid="{D24E95F5-5FC7-48F5-901E-71A6E7717326}" name="have an internal procurement policy in place which defines procurement procedures and complies with all relevant procurement legislation and is subject to regular review." dataDxfId="540"/>
    <tableColumn id="2" xr3:uid="{37C2E8BE-99CF-41D6-B422-CD6B797FF304}" name="Priority" dataDxfId="539"/>
    <tableColumn id="3" xr3:uid="{89F11A9A-A7ED-4B06-B3B1-63FFE4D100DF}" name="Impact" dataDxfId="538"/>
    <tableColumn id="4" xr3:uid="{FD1641D6-E1C5-4633-86B0-EFB28287887C}" name="Level of Assurance" dataDxfId="537">
      <calculatedColumnFormula>IF(COUNTIF(D3:D50,"Non Compliant")&gt;0,"Non Compliant",IF(COUNTIF(D3:D50,"Partially Compliant")&gt;0,"Partially Compliant","Fully Compliant"))</calculatedColumnFormula>
    </tableColumn>
    <tableColumn id="5" xr3:uid="{584A011F-D808-4E2D-813F-CE06397AD97D}" name="Work assigned to" dataDxfId="536"/>
    <tableColumn id="6" xr3:uid="{E0125C64-5D43-4750-A9BF-320A97BB2A88}" name="Projected date for completion" dataDxfId="535"/>
    <tableColumn id="7" xr3:uid="{F7E45963-6608-4EA7-AF15-FC3D4C328B3B}" name="Description of work needing to be done" dataDxfId="534"/>
    <tableColumn id="8" xr3:uid="{B83CB38B-639C-4B95-8C66-84437C26022E}" name="Evidence" dataDxfId="5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532" dataDxfId="530" headerRowBorderDxfId="531" tableBorderDxfId="529" totalsRowBorderDxfId="528">
  <tableColumns count="8">
    <tableColumn id="1" xr3:uid="{4097D040-8181-40FE-8F4C-BB2A4A6D0B47}" name="manage the risk of fraud, bribery, and corruption (including cyber risk, data breach, modern slavery) within their supply chains." dataDxfId="527"/>
    <tableColumn id="2" xr3:uid="{95E9F0E7-8742-4577-BAE2-A99DF2365F62}" name="Priority" dataDxfId="526"/>
    <tableColumn id="3" xr3:uid="{56C71826-1E47-4FB9-A98C-FDBBFA777A91}" name="Impact" dataDxfId="525"/>
    <tableColumn id="4" xr3:uid="{661CEB2A-4F8D-42E6-94D3-89A4A2625D99}" name="Level of Assurance" dataDxfId="524">
      <calculatedColumnFormula>IF(COUNTIF(D3:D50,"Non Compliant")&gt;0,"Non Compliant",IF(COUNTIF(D3:D50,"Partially Compliant")&gt;0,"Partially Compliant","Fully Compliant"))</calculatedColumnFormula>
    </tableColumn>
    <tableColumn id="5" xr3:uid="{C48C0D03-C90A-4DF9-B9BB-350FBBCEF464}" name="Work assigned to" dataDxfId="523"/>
    <tableColumn id="6" xr3:uid="{8BAF97BC-6396-48DA-94D1-30A85AC1A838}" name="Projected date for completion" dataDxfId="522"/>
    <tableColumn id="7" xr3:uid="{B028F557-8B01-4364-A6DB-CB486213C76C}" name="Description of work needing to be done" dataDxfId="521"/>
    <tableColumn id="8" xr3:uid="{C9AF09B5-3F1F-408F-A0C4-053F8EDDF04F}" name="Evidence" dataDxfId="5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519" dataDxfId="517" headerRowBorderDxfId="518" tableBorderDxfId="516" totalsRowBorderDxfId="515">
  <tableColumns count="8">
    <tableColumn id="1" xr3:uid="{D218B91B-550B-4D35-A882-38701708192D}" name="produce, publish, and maintain a commercial pipeline and contracts register." dataDxfId="514"/>
    <tableColumn id="2" xr3:uid="{166D8C3B-79B1-4340-B2C4-EED243ADF177}" name="Priority" dataDxfId="513"/>
    <tableColumn id="3" xr3:uid="{21DBE1EA-083E-4AC1-81B7-6553E83D05F3}" name="Impact" dataDxfId="512"/>
    <tableColumn id="4" xr3:uid="{D6986B9E-027F-4D1D-8988-1EEFDA4F7BDD}" name="Level of Assurance" dataDxfId="511">
      <calculatedColumnFormula>IF(COUNTIF(D3:D50,"Non Compliant")&gt;0,"Non Compliant",IF(COUNTIF(D3:D50,"Partially Compliant")&gt;0,"Partially Compliant","Fully Compliant"))</calculatedColumnFormula>
    </tableColumn>
    <tableColumn id="5" xr3:uid="{BBE8C6D4-5951-420F-8E6A-DFF1C597ECC8}" name="Work assigned to" dataDxfId="510"/>
    <tableColumn id="6" xr3:uid="{9957A2B3-CD88-4EA7-9191-B5CE60E66421}" name="Projected date for completion" dataDxfId="509"/>
    <tableColumn id="7" xr3:uid="{6ECA12D3-6F96-44EE-A042-33F062519FC3}" name="Description of work needing to be done" dataDxfId="508"/>
    <tableColumn id="8" xr3:uid="{888F4CC2-0AAC-4406-AF97-9A475C3F9FFF}" name="Evidence" dataDxfId="50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506" dataDxfId="504" headerRowBorderDxfId="505" tableBorderDxfId="503" totalsRowBorderDxfId="502">
  <tableColumns count="8">
    <tableColumn id="1" xr3:uid="{E6D081CE-B6C5-4324-B10B-9335D92E319B}" name="clearly define those accountable and responsible for its procurement and commercial activity and ensure sufficient capability and capacity to deliver, including ongoing training and continued professional development. " dataDxfId="501"/>
    <tableColumn id="2" xr3:uid="{6BC7023C-1070-40A9-B090-9FF8B376A543}" name="Priority" dataDxfId="500"/>
    <tableColumn id="3" xr3:uid="{B2CE581F-5567-4DF8-8FBA-9682462219F4}" name="Impact" dataDxfId="499"/>
    <tableColumn id="4" xr3:uid="{017DF409-BB90-4D6A-9DF9-001DC5901576}" name="Level of Assurance" dataDxfId="498">
      <calculatedColumnFormula>IF(COUNTIF(D3:D50,"Non Compliant")&gt;0,"Non Compliant",IF(COUNTIF(D3:D50,"Partially Compliant")&gt;0,"Partially Compliant","Fully Compliant"))</calculatedColumnFormula>
    </tableColumn>
    <tableColumn id="5" xr3:uid="{DB6941C3-A101-4003-A648-FF7EF7DC1C5B}" name="Work assigned to" dataDxfId="497"/>
    <tableColumn id="6" xr3:uid="{97D27B93-BCEC-46E9-9B23-23CE8D8FB373}" name="Projected date for completion" dataDxfId="496"/>
    <tableColumn id="7" xr3:uid="{16C44FAA-F8EC-4006-9150-4F9B14B9C12F}" name="Description of work needing to be done" dataDxfId="495"/>
    <tableColumn id="8" xr3:uid="{D4B265E7-AA86-40A3-8172-32D8F2C07DDC}" name="Evidence" dataDxfId="49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493" dataDxfId="491" headerRowBorderDxfId="492" tableBorderDxfId="490" totalsRowBorderDxfId="489">
  <tableColumns count="8">
    <tableColumn id="1" xr3:uid="{32BF55A4-0F94-4E1B-8989-383D4736CCB1}" name="make use of appropriate systems and data to enable process efficiency, robust controls and effective and compliant decision making." dataDxfId="488"/>
    <tableColumn id="2" xr3:uid="{C6CC0602-5552-4E22-82B8-B87C44B7E7A4}" name="Priority" dataDxfId="487"/>
    <tableColumn id="3" xr3:uid="{28D566D2-2CF9-4CC1-8C25-4B208C504F74}" name="Impact" dataDxfId="486"/>
    <tableColumn id="4" xr3:uid="{EFB100DD-7294-4FEB-A937-30F029877874}" name="Level of Assurance" dataDxfId="485">
      <calculatedColumnFormula>IF(COUNTIF(D3:D50,"Non Compliant")&gt;0,"Non Compliant",IF(COUNTIF(D3:D50,"Partially Compliant")&gt;0,"Partially Compliant","Fully Compliant"))</calculatedColumnFormula>
    </tableColumn>
    <tableColumn id="5" xr3:uid="{7839583A-C964-46AE-9ACA-3ECD29E61162}" name="Work assigned to" dataDxfId="484"/>
    <tableColumn id="6" xr3:uid="{6B0A3520-46AD-4839-9258-7E38DE8CC267}" name="Projected date for completion" dataDxfId="483"/>
    <tableColumn id="7" xr3:uid="{5C4C4CD9-5E86-4B7E-BD82-F9F9BDA42F02}" name="Description of work needing to be done" dataDxfId="482"/>
    <tableColumn id="8" xr3:uid="{98AC5AC7-D513-44C1-8F6B-D49C0BFD5673}" name="Evidence" dataDxfId="48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480" dataDxfId="478" headerRowBorderDxfId="479" tableBorderDxfId="477" totalsRowBorderDxfId="476">
  <tableColumns count="8">
    <tableColumn id="1" xr3:uid="{616EF364-BAC1-42DE-9128-D8AA2D94472A}" name="ensure that both internal and external stakeholders are engaged at the earliest opportunity to help inform the procurement strategy and process." dataDxfId="475"/>
    <tableColumn id="2" xr3:uid="{041EB531-116C-4588-8387-E354DB6D618E}" name="Priority" dataDxfId="474"/>
    <tableColumn id="3" xr3:uid="{D3CADDF8-0697-4886-BCAD-7466E48949CC}" name="Impact" dataDxfId="473"/>
    <tableColumn id="4" xr3:uid="{FA6129B5-0475-4BB3-95EA-CD9B87E938EA}" name="Level of Assurance" dataDxfId="472">
      <calculatedColumnFormula>IF(COUNTIF(D3:D50,"Non Compliant")&gt;0,"Non Compliant",IF(COUNTIF(D3:D50,"Partially Compliant")&gt;0,"Partially Compliant","Fully Compliant"))</calculatedColumnFormula>
    </tableColumn>
    <tableColumn id="5" xr3:uid="{85BB8B59-A01A-49A2-92E3-D62B87C6FC4E}" name="Work assigned to" dataDxfId="471"/>
    <tableColumn id="6" xr3:uid="{C16F9259-4E23-40F1-83FF-1C940CD4C908}" name="Projected date for completion" dataDxfId="470"/>
    <tableColumn id="7" xr3:uid="{253D1E00-79DD-4925-8744-C0F6A7C10D5E}" name="Description of work needing to be done" dataDxfId="469"/>
    <tableColumn id="8" xr3:uid="{9E24EF08-081D-48AB-9A8E-18BED7355AD0}" name="Evidence" dataDxfId="46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467" dataDxfId="465" headerRowBorderDxfId="466" tableBorderDxfId="464" totalsRowBorderDxfId="463">
  <tableColumns count="8">
    <tableColumn id="1" xr3:uid="{5C6A696D-6684-455A-BE42-09C7713A887E}" name="prepare well drafted procurement and commercial documentation (tender documents including terms and conditions) to protect the interests of the service and Fire Authority. " dataDxfId="462"/>
    <tableColumn id="2" xr3:uid="{04D3283F-8EE7-4A48-8BE3-FBA47EDB57DC}" name="Priority" dataDxfId="461"/>
    <tableColumn id="3" xr3:uid="{5C033976-3129-460E-AE4E-DF2873D6351E}" name="Impact" dataDxfId="460"/>
    <tableColumn id="4" xr3:uid="{7A5333BD-5B61-47E0-B654-5315B94FC3DF}" name="Level of Assurance" dataDxfId="459">
      <calculatedColumnFormula>IF(COUNTIF(D3:D50,"Non Compliant")&gt;0,"Non Compliant",IF(COUNTIF(D3:D50,"Partially Compliant")&gt;0,"Partially Compliant","Fully Compliant"))</calculatedColumnFormula>
    </tableColumn>
    <tableColumn id="5" xr3:uid="{FB94B068-EBD1-4696-9ECD-926D20251E2D}" name="Work assigned to" dataDxfId="458"/>
    <tableColumn id="6" xr3:uid="{AAAF48A8-5320-4190-828E-05EA27A7B7AB}" name="Projected date for completion" dataDxfId="457"/>
    <tableColumn id="7" xr3:uid="{37F34782-297F-405A-AC91-4D7BE3890F9B}" name="Description of work needing to be done" dataDxfId="456"/>
    <tableColumn id="8" xr3:uid="{285EFE38-1954-4887-8B47-03F36E9ECE61}" name="Evidence" dataDxfId="455"/>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abSelected="1" topLeftCell="A7" workbookViewId="0">
      <selection activeCell="W50" sqref="W50"/>
    </sheetView>
  </sheetViews>
  <sheetFormatPr defaultRowHeight="15" x14ac:dyDescent="0.25"/>
  <sheetData/>
  <sheetProtection algorithmName="SHA-512" hashValue="Vx0L+DvitVuuGy+BPleXAQQOJm0gereo+169SoXPsiDcvS/SiqTGIJqnOeLd6XPFq1gVM/Qc1wSZ9JFotpy2Rg==" saltValue="syeczkDa8wG23nw05x4s7A=="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dimension ref="A1:H12"/>
  <sheetViews>
    <sheetView workbookViewId="0">
      <pane ySplit="1" topLeftCell="A2" activePane="bottomLeft" state="frozen"/>
      <selection activeCell="C5" sqref="C5:G5"/>
      <selection pane="bottomLeft" activeCell="H7" sqref="H7"/>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60</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18" priority="10" operator="equal">
      <formula>"Low"</formula>
    </cfRule>
    <cfRule type="cellIs" dxfId="217" priority="11" operator="equal">
      <formula>"Medium"</formula>
    </cfRule>
    <cfRule type="cellIs" dxfId="216" priority="12" operator="equal">
      <formula>"High"</formula>
    </cfRule>
  </conditionalFormatting>
  <conditionalFormatting sqref="C2:C12">
    <cfRule type="cellIs" dxfId="215" priority="7" operator="equal">
      <formula>"Low"</formula>
    </cfRule>
    <cfRule type="cellIs" dxfId="214" priority="8" operator="equal">
      <formula>"Medium"</formula>
    </cfRule>
    <cfRule type="cellIs" dxfId="213"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D0AA356-F5F9-4632-8DDA-4EE7AF50A9A2}">
            <xm:f>Lists!$C$4</xm:f>
            <x14:dxf>
              <font>
                <color auto="1"/>
              </font>
              <fill>
                <patternFill>
                  <bgColor rgb="FFFF3300"/>
                </patternFill>
              </fill>
            </x14:dxf>
          </x14:cfRule>
          <x14:cfRule type="cellIs" priority="2" operator="equal" id="{AF76C035-EEE1-4FB6-8482-D6B693A49552}">
            <xm:f>Lists!$C$3</xm:f>
            <x14:dxf>
              <font>
                <color auto="1"/>
              </font>
              <fill>
                <patternFill>
                  <bgColor rgb="FFFFC000"/>
                </patternFill>
              </fill>
            </x14:dxf>
          </x14:cfRule>
          <x14:cfRule type="cellIs" priority="3" operator="equal" id="{85DAE970-1C7B-4B74-A0A1-3A674356BCA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dimension ref="A1:H12"/>
  <sheetViews>
    <sheetView workbookViewId="0">
      <pane ySplit="1" topLeftCell="A2" activePane="bottomLeft" state="frozen"/>
      <selection activeCell="C5" sqref="C5:G5"/>
      <selection pane="bottomLeft" activeCell="F2" sqref="F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61</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09" priority="10" operator="equal">
      <formula>"Low"</formula>
    </cfRule>
    <cfRule type="cellIs" dxfId="208" priority="11" operator="equal">
      <formula>"Medium"</formula>
    </cfRule>
    <cfRule type="cellIs" dxfId="207" priority="12" operator="equal">
      <formula>"High"</formula>
    </cfRule>
  </conditionalFormatting>
  <conditionalFormatting sqref="C2:C12">
    <cfRule type="cellIs" dxfId="206" priority="7" operator="equal">
      <formula>"Low"</formula>
    </cfRule>
    <cfRule type="cellIs" dxfId="205" priority="8" operator="equal">
      <formula>"Medium"</formula>
    </cfRule>
    <cfRule type="cellIs" dxfId="204"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92C94B5-BE05-43EE-978E-EBA68A4AA085}">
            <xm:f>Lists!$C$4</xm:f>
            <x14:dxf>
              <font>
                <color auto="1"/>
              </font>
              <fill>
                <patternFill>
                  <bgColor rgb="FFFF3300"/>
                </patternFill>
              </fill>
            </x14:dxf>
          </x14:cfRule>
          <x14:cfRule type="cellIs" priority="2" operator="equal" id="{03CF9025-21C8-4457-9280-DC12B1178E20}">
            <xm:f>Lists!$C$3</xm:f>
            <x14:dxf>
              <font>
                <color auto="1"/>
              </font>
              <fill>
                <patternFill>
                  <bgColor rgb="FFFFC000"/>
                </patternFill>
              </fill>
            </x14:dxf>
          </x14:cfRule>
          <x14:cfRule type="cellIs" priority="3" operator="equal" id="{8A8B5A65-EA31-4464-9A3A-0A39FC02A5E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dimension ref="A1:H12"/>
  <sheetViews>
    <sheetView workbookViewId="0">
      <pane ySplit="1" topLeftCell="A2" activePane="bottomLeft" state="frozen"/>
      <selection activeCell="C5" sqref="C5:G5"/>
      <selection pane="bottomLeft" activeCell="G5" sqref="G5"/>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62</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00" priority="10" operator="equal">
      <formula>"Low"</formula>
    </cfRule>
    <cfRule type="cellIs" dxfId="199" priority="11" operator="equal">
      <formula>"Medium"</formula>
    </cfRule>
    <cfRule type="cellIs" dxfId="198" priority="12" operator="equal">
      <formula>"High"</formula>
    </cfRule>
  </conditionalFormatting>
  <conditionalFormatting sqref="C2:C12">
    <cfRule type="cellIs" dxfId="197" priority="7" operator="equal">
      <formula>"Low"</formula>
    </cfRule>
    <cfRule type="cellIs" dxfId="196" priority="8" operator="equal">
      <formula>"Medium"</formula>
    </cfRule>
    <cfRule type="cellIs" dxfId="195"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1F5F81B-DA02-4CD3-AB85-986C615B2779}">
            <xm:f>Lists!$C$4</xm:f>
            <x14:dxf>
              <font>
                <color auto="1"/>
              </font>
              <fill>
                <patternFill>
                  <bgColor rgb="FFFF3300"/>
                </patternFill>
              </fill>
            </x14:dxf>
          </x14:cfRule>
          <x14:cfRule type="cellIs" priority="2" operator="equal" id="{7226A7B3-0E19-4275-BA8A-BD9CED2621A0}">
            <xm:f>Lists!$C$3</xm:f>
            <x14:dxf>
              <font>
                <color auto="1"/>
              </font>
              <fill>
                <patternFill>
                  <bgColor rgb="FFFFC000"/>
                </patternFill>
              </fill>
            </x14:dxf>
          </x14:cfRule>
          <x14:cfRule type="cellIs" priority="3" operator="equal" id="{356AC67D-95E0-4BDC-BEFE-C0866BC19E2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dimension ref="A1:H12"/>
  <sheetViews>
    <sheetView workbookViewId="0">
      <pane ySplit="1" topLeftCell="A2" activePane="bottomLeft" state="frozen"/>
      <selection activeCell="C5" sqref="C5:G5"/>
      <selection pane="bottomLeft" activeCell="G5" sqref="G5"/>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80</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91" priority="10" operator="equal">
      <formula>"Low"</formula>
    </cfRule>
    <cfRule type="cellIs" dxfId="190" priority="11" operator="equal">
      <formula>"Medium"</formula>
    </cfRule>
    <cfRule type="cellIs" dxfId="189" priority="12" operator="equal">
      <formula>"High"</formula>
    </cfRule>
  </conditionalFormatting>
  <conditionalFormatting sqref="C2:C12">
    <cfRule type="cellIs" dxfId="188" priority="7" operator="equal">
      <formula>"Low"</formula>
    </cfRule>
    <cfRule type="cellIs" dxfId="187" priority="8" operator="equal">
      <formula>"Medium"</formula>
    </cfRule>
    <cfRule type="cellIs" dxfId="186"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EC204E3-5D74-4198-8B0B-388E47EC6E4C}">
            <xm:f>Lists!$C$4</xm:f>
            <x14:dxf>
              <font>
                <color auto="1"/>
              </font>
              <fill>
                <patternFill>
                  <bgColor rgb="FFFF3300"/>
                </patternFill>
              </fill>
            </x14:dxf>
          </x14:cfRule>
          <x14:cfRule type="cellIs" priority="2" operator="equal" id="{B3FA35DD-CF9A-4EEA-AD74-5C7AC1C059BF}">
            <xm:f>Lists!$C$3</xm:f>
            <x14:dxf>
              <font>
                <color auto="1"/>
              </font>
              <fill>
                <patternFill>
                  <bgColor rgb="FFFFC000"/>
                </patternFill>
              </fill>
            </x14:dxf>
          </x14:cfRule>
          <x14:cfRule type="cellIs" priority="3" operator="equal" id="{9FFA9ED2-B177-495A-AA62-EE331DFA5B8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dimension ref="A1:H12"/>
  <sheetViews>
    <sheetView workbookViewId="0">
      <pane ySplit="1" topLeftCell="A2" activePane="bottomLeft" state="frozen"/>
      <selection activeCell="C5" sqref="C5:G5"/>
      <selection pane="bottomLeft" activeCell="G11" sqref="G11"/>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64</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82" priority="10" operator="equal">
      <formula>"Low"</formula>
    </cfRule>
    <cfRule type="cellIs" dxfId="181" priority="11" operator="equal">
      <formula>"Medium"</formula>
    </cfRule>
    <cfRule type="cellIs" dxfId="180" priority="12" operator="equal">
      <formula>"High"</formula>
    </cfRule>
  </conditionalFormatting>
  <conditionalFormatting sqref="C2:C12">
    <cfRule type="cellIs" dxfId="179" priority="7" operator="equal">
      <formula>"Low"</formula>
    </cfRule>
    <cfRule type="cellIs" dxfId="178" priority="8" operator="equal">
      <formula>"Medium"</formula>
    </cfRule>
    <cfRule type="cellIs" dxfId="177"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3D2818D-FE7F-4111-A4DA-F960B003C205}">
            <xm:f>Lists!$C$4</xm:f>
            <x14:dxf>
              <font>
                <color auto="1"/>
              </font>
              <fill>
                <patternFill>
                  <bgColor rgb="FFFF3300"/>
                </patternFill>
              </fill>
            </x14:dxf>
          </x14:cfRule>
          <x14:cfRule type="cellIs" priority="2" operator="equal" id="{71848815-8646-4D95-9662-B351FCB9B15C}">
            <xm:f>Lists!$C$3</xm:f>
            <x14:dxf>
              <font>
                <color auto="1"/>
              </font>
              <fill>
                <patternFill>
                  <bgColor rgb="FFFFC000"/>
                </patternFill>
              </fill>
            </x14:dxf>
          </x14:cfRule>
          <x14:cfRule type="cellIs" priority="3" operator="equal" id="{44C6EEC0-3D07-4446-88D5-220ADB01F63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activeCell="C5" sqref="C5:G5"/>
      <selection pane="bottomLeft" activeCell="F4" sqref="F4"/>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65</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2:B12">
    <cfRule type="cellIs" dxfId="173" priority="10" operator="equal">
      <formula>"Low"</formula>
    </cfRule>
    <cfRule type="cellIs" dxfId="172" priority="11" operator="equal">
      <formula>"Medium"</formula>
    </cfRule>
    <cfRule type="cellIs" dxfId="171" priority="12" operator="equal">
      <formula>"High"</formula>
    </cfRule>
  </conditionalFormatting>
  <conditionalFormatting sqref="C2:C12">
    <cfRule type="cellIs" dxfId="170" priority="7" operator="equal">
      <formula>"Low"</formula>
    </cfRule>
    <cfRule type="cellIs" dxfId="169" priority="8" operator="equal">
      <formula>"Medium"</formula>
    </cfRule>
    <cfRule type="cellIs" dxfId="168"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152F9BA-6E4B-4E81-9842-465B4BB990F3}">
            <xm:f>Lists!$C$4</xm:f>
            <x14:dxf>
              <font>
                <color auto="1"/>
              </font>
              <fill>
                <patternFill>
                  <bgColor rgb="FFFF3300"/>
                </patternFill>
              </fill>
            </x14:dxf>
          </x14:cfRule>
          <x14:cfRule type="cellIs" priority="2" operator="equal" id="{3CD78B65-020C-4C43-972C-F685F9898EDE}">
            <xm:f>Lists!$C$3</xm:f>
            <x14:dxf>
              <font>
                <color auto="1"/>
              </font>
              <fill>
                <patternFill>
                  <bgColor rgb="FFFFC000"/>
                </patternFill>
              </fill>
            </x14:dxf>
          </x14:cfRule>
          <x14:cfRule type="cellIs" priority="3" operator="equal" id="{DE7BB66E-E5CD-4D53-94CF-073D31C956E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activeCell="C5" sqref="C5:G5"/>
      <selection pane="bottomLeft" activeCell="G5" sqref="G5"/>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66</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2:B12">
    <cfRule type="cellIs" dxfId="164" priority="10" operator="equal">
      <formula>"Low"</formula>
    </cfRule>
    <cfRule type="cellIs" dxfId="163" priority="11" operator="equal">
      <formula>"Medium"</formula>
    </cfRule>
    <cfRule type="cellIs" dxfId="162" priority="12" operator="equal">
      <formula>"High"</formula>
    </cfRule>
  </conditionalFormatting>
  <conditionalFormatting sqref="C2:C12">
    <cfRule type="cellIs" dxfId="161" priority="7" operator="equal">
      <formula>"Low"</formula>
    </cfRule>
    <cfRule type="cellIs" dxfId="160" priority="8" operator="equal">
      <formula>"Medium"</formula>
    </cfRule>
    <cfRule type="cellIs" dxfId="159"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F52CDDE-75CB-4BBC-85EC-301BFE9CBCE4}">
            <xm:f>Lists!$C$4</xm:f>
            <x14:dxf>
              <font>
                <color auto="1"/>
              </font>
              <fill>
                <patternFill>
                  <bgColor rgb="FFFF3300"/>
                </patternFill>
              </fill>
            </x14:dxf>
          </x14:cfRule>
          <x14:cfRule type="cellIs" priority="2" operator="equal" id="{AA780B28-D2FA-4431-A9B9-BDB9DC7BA76B}">
            <xm:f>Lists!$C$3</xm:f>
            <x14:dxf>
              <font>
                <color auto="1"/>
              </font>
              <fill>
                <patternFill>
                  <bgColor rgb="FFFFC000"/>
                </patternFill>
              </fill>
            </x14:dxf>
          </x14:cfRule>
          <x14:cfRule type="cellIs" priority="3" operator="equal" id="{207B62C5-64DC-475B-8395-F75BE27ED59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67</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55" priority="10" operator="equal">
      <formula>"Low"</formula>
    </cfRule>
    <cfRule type="cellIs" dxfId="154" priority="11" operator="equal">
      <formula>"Medium"</formula>
    </cfRule>
    <cfRule type="cellIs" dxfId="153" priority="12" operator="equal">
      <formula>"High"</formula>
    </cfRule>
  </conditionalFormatting>
  <conditionalFormatting sqref="C2:C12">
    <cfRule type="cellIs" dxfId="152" priority="7" operator="equal">
      <formula>"Low"</formula>
    </cfRule>
    <cfRule type="cellIs" dxfId="151" priority="8" operator="equal">
      <formula>"Medium"</formula>
    </cfRule>
    <cfRule type="cellIs" dxfId="150"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A3594F5-DF69-4182-B244-BA42FE83189F}">
            <xm:f>Lists!$C$4</xm:f>
            <x14:dxf>
              <font>
                <color auto="1"/>
              </font>
              <fill>
                <patternFill>
                  <bgColor rgb="FFFF3300"/>
                </patternFill>
              </fill>
            </x14:dxf>
          </x14:cfRule>
          <x14:cfRule type="cellIs" priority="2" operator="equal" id="{F844AFC0-28E6-4C88-9FBE-576EC5194595}">
            <xm:f>Lists!$C$3</xm:f>
            <x14:dxf>
              <font>
                <color auto="1"/>
              </font>
              <fill>
                <patternFill>
                  <bgColor rgb="FFFFC000"/>
                </patternFill>
              </fill>
            </x14:dxf>
          </x14:cfRule>
          <x14:cfRule type="cellIs" priority="3" operator="equal" id="{60974E41-555E-4BBF-879E-168CB35A967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68</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46" priority="10" operator="equal">
      <formula>"Low"</formula>
    </cfRule>
    <cfRule type="cellIs" dxfId="145" priority="11" operator="equal">
      <formula>"Medium"</formula>
    </cfRule>
    <cfRule type="cellIs" dxfId="144" priority="12" operator="equal">
      <formula>"High"</formula>
    </cfRule>
  </conditionalFormatting>
  <conditionalFormatting sqref="C2:C12">
    <cfRule type="cellIs" dxfId="143" priority="7" operator="equal">
      <formula>"Low"</formula>
    </cfRule>
    <cfRule type="cellIs" dxfId="142" priority="8" operator="equal">
      <formula>"Medium"</formula>
    </cfRule>
    <cfRule type="cellIs" dxfId="141"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E518BB7-45F3-4B21-AD4B-6C11745CAF71}">
            <xm:f>Lists!$C$4</xm:f>
            <x14:dxf>
              <font>
                <color auto="1"/>
              </font>
              <fill>
                <patternFill>
                  <bgColor rgb="FFFF3300"/>
                </patternFill>
              </fill>
            </x14:dxf>
          </x14:cfRule>
          <x14:cfRule type="cellIs" priority="2" operator="equal" id="{8498A199-1F37-4D36-BA28-7955964A0F6B}">
            <xm:f>Lists!$C$3</xm:f>
            <x14:dxf>
              <font>
                <color auto="1"/>
              </font>
              <fill>
                <patternFill>
                  <bgColor rgb="FFFFC000"/>
                </patternFill>
              </fill>
            </x14:dxf>
          </x14:cfRule>
          <x14:cfRule type="cellIs" priority="3" operator="equal" id="{C4A9BC5F-6E36-47E3-8361-7751502D18B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dimension ref="A1:H12"/>
  <sheetViews>
    <sheetView workbookViewId="0">
      <pane ySplit="1" topLeftCell="A2" activePane="bottomLeft" state="frozen"/>
      <selection activeCell="C5" sqref="C5:G5"/>
      <selection pane="bottomLeft" activeCell="E4" sqref="E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69</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37" priority="10" operator="equal">
      <formula>"Low"</formula>
    </cfRule>
    <cfRule type="cellIs" dxfId="136" priority="11" operator="equal">
      <formula>"Medium"</formula>
    </cfRule>
    <cfRule type="cellIs" dxfId="135" priority="12" operator="equal">
      <formula>"High"</formula>
    </cfRule>
  </conditionalFormatting>
  <conditionalFormatting sqref="C2:C12">
    <cfRule type="cellIs" dxfId="134" priority="7" operator="equal">
      <formula>"Low"</formula>
    </cfRule>
    <cfRule type="cellIs" dxfId="133" priority="8" operator="equal">
      <formula>"Medium"</formula>
    </cfRule>
    <cfRule type="cellIs" dxfId="132"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7CFCB4A-6861-4A10-874D-908D6605612A}">
            <xm:f>Lists!$C$4</xm:f>
            <x14:dxf>
              <font>
                <color auto="1"/>
              </font>
              <fill>
                <patternFill>
                  <bgColor rgb="FFFF3300"/>
                </patternFill>
              </fill>
            </x14:dxf>
          </x14:cfRule>
          <x14:cfRule type="cellIs" priority="2" operator="equal" id="{2EB2AE4A-C894-4216-9001-4CDCDB5F81FB}">
            <xm:f>Lists!$C$3</xm:f>
            <x14:dxf>
              <font>
                <color auto="1"/>
              </font>
              <fill>
                <patternFill>
                  <bgColor rgb="FFFFC000"/>
                </patternFill>
              </fill>
            </x14:dxf>
          </x14:cfRule>
          <x14:cfRule type="cellIs" priority="3" operator="equal" id="{564E18A2-D0E8-4E68-AE21-DEC3F70AC6D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51"/>
  <sheetViews>
    <sheetView showGridLines="0" topLeftCell="A2" zoomScale="90" zoomScaleNormal="90" workbookViewId="0">
      <selection activeCell="C6" sqref="C6:G6"/>
    </sheetView>
  </sheetViews>
  <sheetFormatPr defaultColWidth="9" defaultRowHeight="18" customHeight="1" x14ac:dyDescent="0.25"/>
  <cols>
    <col min="1" max="1" width="9" style="2"/>
    <col min="2" max="2" width="57" style="2" customWidth="1"/>
    <col min="3" max="8" width="8.7109375" style="2" customWidth="1"/>
    <col min="9" max="11" width="10" style="2" customWidth="1"/>
    <col min="12" max="12" width="11.140625" style="2" customWidth="1"/>
    <col min="13" max="16384" width="9" style="2"/>
  </cols>
  <sheetData>
    <row r="2" spans="1:12" ht="72.75" customHeight="1" x14ac:dyDescent="0.25"/>
    <row r="3" spans="1:12" ht="18" customHeight="1" thickBot="1" x14ac:dyDescent="0.3"/>
    <row r="4" spans="1:12" ht="20.65" customHeight="1" thickTop="1" thickBot="1" x14ac:dyDescent="0.3">
      <c r="B4" s="79" t="s">
        <v>0</v>
      </c>
      <c r="C4" s="79"/>
      <c r="D4" s="79"/>
      <c r="E4" s="79"/>
      <c r="F4" s="79"/>
      <c r="G4" s="79"/>
      <c r="I4" s="69" t="s">
        <v>51</v>
      </c>
      <c r="J4" s="70"/>
      <c r="K4" s="70"/>
      <c r="L4" s="71"/>
    </row>
    <row r="5" spans="1:12" ht="20.65" customHeight="1" thickBot="1" x14ac:dyDescent="0.3">
      <c r="B5" s="58" t="s">
        <v>1</v>
      </c>
      <c r="C5" s="78"/>
      <c r="D5" s="78"/>
      <c r="E5" s="78"/>
      <c r="F5" s="78"/>
      <c r="G5" s="78"/>
      <c r="I5" s="72"/>
      <c r="J5" s="73"/>
      <c r="K5" s="73"/>
      <c r="L5" s="74"/>
    </row>
    <row r="6" spans="1:12" ht="20.65" customHeight="1" thickBot="1" x14ac:dyDescent="0.3">
      <c r="B6" s="58" t="s">
        <v>2</v>
      </c>
      <c r="C6" s="78"/>
      <c r="D6" s="78"/>
      <c r="E6" s="78"/>
      <c r="F6" s="78"/>
      <c r="G6" s="78"/>
      <c r="I6" s="72"/>
      <c r="J6" s="73"/>
      <c r="K6" s="73"/>
      <c r="L6" s="74"/>
    </row>
    <row r="7" spans="1:12" ht="20.65" customHeight="1" thickBot="1" x14ac:dyDescent="0.3">
      <c r="B7" s="58" t="s">
        <v>3</v>
      </c>
      <c r="C7" s="78"/>
      <c r="D7" s="78"/>
      <c r="E7" s="78"/>
      <c r="F7" s="78"/>
      <c r="G7" s="78"/>
      <c r="I7" s="72"/>
      <c r="J7" s="73"/>
      <c r="K7" s="73"/>
      <c r="L7" s="74"/>
    </row>
    <row r="8" spans="1:12" ht="20.65" customHeight="1" thickBot="1" x14ac:dyDescent="0.3">
      <c r="B8" s="58" t="s">
        <v>4</v>
      </c>
      <c r="C8" s="78"/>
      <c r="D8" s="78"/>
      <c r="E8" s="78"/>
      <c r="F8" s="78"/>
      <c r="G8" s="78"/>
      <c r="I8" s="75"/>
      <c r="J8" s="76"/>
      <c r="K8" s="76"/>
      <c r="L8" s="77"/>
    </row>
    <row r="9" spans="1:12" ht="18" customHeight="1" x14ac:dyDescent="0.25">
      <c r="B9" s="17"/>
      <c r="C9" s="17"/>
      <c r="D9"/>
    </row>
    <row r="10" spans="1:12" ht="18" customHeight="1" x14ac:dyDescent="0.25">
      <c r="A10" s="83" t="s">
        <v>5</v>
      </c>
      <c r="B10" s="83" t="s">
        <v>6</v>
      </c>
      <c r="C10" s="87" t="s">
        <v>7</v>
      </c>
      <c r="D10" s="87"/>
      <c r="E10" s="87"/>
      <c r="F10" s="88" t="s">
        <v>8</v>
      </c>
      <c r="G10" s="88"/>
      <c r="H10" s="88"/>
      <c r="I10" s="84" t="s">
        <v>47</v>
      </c>
      <c r="J10" s="85"/>
      <c r="K10" s="85"/>
      <c r="L10" s="86"/>
    </row>
    <row r="11" spans="1:12" s="5" customFormat="1" ht="31.15" customHeight="1" x14ac:dyDescent="0.25">
      <c r="A11" s="83"/>
      <c r="B11" s="83"/>
      <c r="C11" s="6" t="s">
        <v>9</v>
      </c>
      <c r="D11" s="7" t="s">
        <v>10</v>
      </c>
      <c r="E11" s="8" t="s">
        <v>11</v>
      </c>
      <c r="F11" s="6" t="s">
        <v>9</v>
      </c>
      <c r="G11" s="7" t="s">
        <v>10</v>
      </c>
      <c r="H11" s="8" t="s">
        <v>11</v>
      </c>
      <c r="I11" s="9" t="s">
        <v>48</v>
      </c>
      <c r="J11" s="10" t="s">
        <v>49</v>
      </c>
      <c r="K11" s="11" t="s">
        <v>50</v>
      </c>
      <c r="L11" s="13" t="s">
        <v>12</v>
      </c>
    </row>
    <row r="12" spans="1:12" s="5" customFormat="1" ht="31.15" customHeight="1" x14ac:dyDescent="0.25">
      <c r="A12" s="80" t="s">
        <v>21</v>
      </c>
      <c r="B12" s="81"/>
      <c r="C12" s="81"/>
      <c r="D12" s="81"/>
      <c r="E12" s="81"/>
      <c r="F12" s="81"/>
      <c r="G12" s="81"/>
      <c r="H12" s="81"/>
      <c r="I12" s="81"/>
      <c r="J12" s="81"/>
      <c r="K12" s="81"/>
      <c r="L12" s="82"/>
    </row>
    <row r="13" spans="1:12" ht="30" x14ac:dyDescent="0.25">
      <c r="A13" s="61">
        <v>1</v>
      </c>
      <c r="B13" s="60" t="s">
        <v>54</v>
      </c>
      <c r="C13" s="15">
        <f>COUNTIF('Criteria 1'!$B$3:$B$49,"Low")</f>
        <v>0</v>
      </c>
      <c r="D13" s="15">
        <f>COUNTIF('Criteria 1'!$B$3:$B$49,"Medium")</f>
        <v>0</v>
      </c>
      <c r="E13" s="15">
        <f>COUNTIF('Criteria 1'!$B$3:$B$49,"High")</f>
        <v>0</v>
      </c>
      <c r="F13" s="16">
        <f>COUNTIF('Criteria 1'!$C$3:$C$49,"Low")</f>
        <v>0</v>
      </c>
      <c r="G13" s="16">
        <f>COUNTIF('Criteria 1'!$C$3:$C$49,"Medium")</f>
        <v>0</v>
      </c>
      <c r="H13" s="16">
        <f>COUNTIF('Criteria 1'!$C$3:$C$49,"High")</f>
        <v>0</v>
      </c>
      <c r="I13" s="14">
        <f>COUNTIF('Criteria 1'!$D$3:$D$49,"Substantial")</f>
        <v>0</v>
      </c>
      <c r="J13" s="14">
        <f>COUNTIF('Criteria 1'!$D$3:$D$49,"Reasonable")</f>
        <v>0</v>
      </c>
      <c r="K13" s="14">
        <f>COUNTIF('Criteria 1'!$D$3:$D$49,"Limited")</f>
        <v>0</v>
      </c>
      <c r="L13" s="12"/>
    </row>
    <row r="14" spans="1:12" ht="48" customHeight="1" x14ac:dyDescent="0.25">
      <c r="A14" s="61">
        <v>2</v>
      </c>
      <c r="B14" s="59" t="s">
        <v>55</v>
      </c>
      <c r="C14" s="15">
        <f>COUNTIF('Criteria 2'!$B$3:$B$50,"Low")</f>
        <v>0</v>
      </c>
      <c r="D14" s="15">
        <f>COUNTIF('Criteria 2'!$B$3:$B$50,"Medium")</f>
        <v>0</v>
      </c>
      <c r="E14" s="15">
        <f>COUNTIF('Criteria 2'!$B$3:$B$50,"High")</f>
        <v>0</v>
      </c>
      <c r="F14" s="16">
        <f>COUNTIF('Criteria 2'!$C$3:$C$50,"Low")</f>
        <v>0</v>
      </c>
      <c r="G14" s="16">
        <f>COUNTIF('Criteria 2'!$C$3:$C$50,"Medium")</f>
        <v>0</v>
      </c>
      <c r="H14" s="16">
        <f>COUNTIF('Criteria 2'!$C$3:$C$50,"High")</f>
        <v>0</v>
      </c>
      <c r="I14" s="14">
        <f>COUNTIF('Criteria 2'!$D$3:$D$49,"Substantial")</f>
        <v>0</v>
      </c>
      <c r="J14" s="14">
        <f>COUNTIF('Criteria 2'!$D$3:$D$49,"Reasonable")</f>
        <v>0</v>
      </c>
      <c r="K14" s="14">
        <f>COUNTIF('Criteria 2'!$D$3:$D$49,"Limited")</f>
        <v>0</v>
      </c>
      <c r="L14" s="12"/>
    </row>
    <row r="15" spans="1:12" ht="45" x14ac:dyDescent="0.25">
      <c r="A15" s="61">
        <v>3</v>
      </c>
      <c r="B15" s="59" t="s">
        <v>56</v>
      </c>
      <c r="C15" s="15">
        <f>COUNTIF('Criteria 3'!$B$3:$B$50,"Low")</f>
        <v>0</v>
      </c>
      <c r="D15" s="15">
        <f>COUNTIF('Criteria 3'!$B$3:$B$50,"Medium")</f>
        <v>0</v>
      </c>
      <c r="E15" s="15">
        <f>COUNTIF('Criteria 3'!$B$3:$B$50,"High")</f>
        <v>0</v>
      </c>
      <c r="F15" s="16">
        <f>COUNTIF('Criteria 3'!$C$3:$C$50,"Low")</f>
        <v>0</v>
      </c>
      <c r="G15" s="16">
        <f>COUNTIF('Criteria 3'!$C$3:$C$50,"Medium")</f>
        <v>0</v>
      </c>
      <c r="H15" s="16">
        <f>COUNTIF('Criteria 3'!$C$3:$C$50,"High")</f>
        <v>0</v>
      </c>
      <c r="I15" s="14">
        <f>COUNTIF('Criteria 3'!$D$3:$D$49,"Substantial")</f>
        <v>0</v>
      </c>
      <c r="J15" s="14">
        <f>COUNTIF('Criteria 3'!$D$3:$D$49,"Reasonable")</f>
        <v>0</v>
      </c>
      <c r="K15" s="14">
        <f>COUNTIF('Criteria 3'!$D$3:$D$49,"Limited")</f>
        <v>0</v>
      </c>
      <c r="L15" s="12"/>
    </row>
    <row r="16" spans="1:12" ht="45" x14ac:dyDescent="0.25">
      <c r="A16" s="61">
        <v>4</v>
      </c>
      <c r="B16" s="59" t="s">
        <v>57</v>
      </c>
      <c r="C16" s="15">
        <f>COUNTIF('Criteria 4'!$B$3:$B$50,"Low")</f>
        <v>0</v>
      </c>
      <c r="D16" s="15">
        <f>COUNTIF('Criteria 4'!$B$3:$B$50,"Medium")</f>
        <v>0</v>
      </c>
      <c r="E16" s="15">
        <f>COUNTIF('Criteria 4'!$B$3:$B$50,"High")</f>
        <v>0</v>
      </c>
      <c r="F16" s="16">
        <f>COUNTIF('Criteria 4'!$C$3:$C$50,"Low")</f>
        <v>0</v>
      </c>
      <c r="G16" s="16">
        <f>COUNTIF('Criteria 4'!$C$3:$C$50,"Medium")</f>
        <v>0</v>
      </c>
      <c r="H16" s="16">
        <f>COUNTIF('Criteria 4'!$C$3:$C$50,"High")</f>
        <v>0</v>
      </c>
      <c r="I16" s="14">
        <f>COUNTIF('Criteria 4'!$D$3:$D$49,"Substantial")</f>
        <v>0</v>
      </c>
      <c r="J16" s="14">
        <f>COUNTIF('Criteria 4'!$D$3:$D$49,"Reasonable")</f>
        <v>0</v>
      </c>
      <c r="K16" s="14">
        <f>COUNTIF('Criteria 4'!$D$3:$D$49,"Limited")</f>
        <v>0</v>
      </c>
      <c r="L16" s="12"/>
    </row>
    <row r="17" spans="1:12" ht="38.450000000000003" customHeight="1" x14ac:dyDescent="0.25">
      <c r="A17" s="61">
        <v>5</v>
      </c>
      <c r="B17" s="59" t="s">
        <v>58</v>
      </c>
      <c r="C17" s="15">
        <f>COUNTIF('Criteria 5'!$B$3:$B$50,"Low")</f>
        <v>0</v>
      </c>
      <c r="D17" s="15">
        <f>COUNTIF('Criteria 5'!$B$3:$B$50,"Medium")</f>
        <v>0</v>
      </c>
      <c r="E17" s="15">
        <f>COUNTIF('Criteria 5'!$B$3:$B$50,"High")</f>
        <v>0</v>
      </c>
      <c r="F17" s="16">
        <f>COUNTIF('Criteria 5'!$C$3:$C$50,"Low")</f>
        <v>0</v>
      </c>
      <c r="G17" s="16">
        <f>COUNTIF('Criteria 5'!$C$3:$C$50,"Medium")</f>
        <v>0</v>
      </c>
      <c r="H17" s="16">
        <f>COUNTIF('Criteria 5'!$C$3:$C$50,"High")</f>
        <v>0</v>
      </c>
      <c r="I17" s="14">
        <f>COUNTIF('Criteria 5'!$D$3:$D$49,"Substantial")</f>
        <v>0</v>
      </c>
      <c r="J17" s="14">
        <f>COUNTIF('Criteria 5'!$D$3:$D$49,"Reasonable")</f>
        <v>0</v>
      </c>
      <c r="K17" s="14">
        <f>COUNTIF('Criteria 5'!$D$3:$D$49,"Limited")</f>
        <v>0</v>
      </c>
      <c r="L17" s="12"/>
    </row>
    <row r="18" spans="1:12" ht="60" x14ac:dyDescent="0.25">
      <c r="A18" s="4">
        <v>6</v>
      </c>
      <c r="B18" s="59" t="s">
        <v>59</v>
      </c>
      <c r="C18" s="15">
        <f>COUNTIF('Criteria 6'!$B$3:$B$50,"Low")</f>
        <v>0</v>
      </c>
      <c r="D18" s="15">
        <f>COUNTIF('Criteria 6'!$B$3:$B$50,"Medium")</f>
        <v>0</v>
      </c>
      <c r="E18" s="15">
        <f>COUNTIF('Criteria 6'!$B$3:$B$50,"High")</f>
        <v>0</v>
      </c>
      <c r="F18" s="16">
        <f>COUNTIF('Criteria 6'!$C$3:$C$50,"Low")</f>
        <v>0</v>
      </c>
      <c r="G18" s="16">
        <f>COUNTIF('Criteria 6'!$C$3:$C$50,"Medium")</f>
        <v>0</v>
      </c>
      <c r="H18" s="16">
        <f>COUNTIF('Criteria 6'!$C$3:$C$50,"High")</f>
        <v>0</v>
      </c>
      <c r="I18" s="14">
        <f>COUNTIF('Criteria 6'!$D$3:$D$49,"Substantial")</f>
        <v>0</v>
      </c>
      <c r="J18" s="14">
        <f>COUNTIF('Criteria 6'!$D$3:$D$49,"Reasonable")</f>
        <v>0</v>
      </c>
      <c r="K18" s="14">
        <f>COUNTIF('Criteria 6'!$D$3:$D$49,"Limited")</f>
        <v>0</v>
      </c>
      <c r="L18" s="12"/>
    </row>
    <row r="19" spans="1:12" ht="44.45" customHeight="1" x14ac:dyDescent="0.25">
      <c r="A19" s="4">
        <v>7</v>
      </c>
      <c r="B19" s="59" t="s">
        <v>60</v>
      </c>
      <c r="C19" s="15">
        <f>COUNTIF('Criteria 7'!$B$3:$B$50,"Low")</f>
        <v>0</v>
      </c>
      <c r="D19" s="15">
        <f>COUNTIF('Criteria 7'!$B$3:$B$50,"Medium")</f>
        <v>0</v>
      </c>
      <c r="E19" s="15">
        <f>COUNTIF('Criteria 7'!$B$3:$B$50,"High")</f>
        <v>0</v>
      </c>
      <c r="F19" s="16">
        <f>COUNTIF('Criteria 7'!$C$3:$C$50,"Low")</f>
        <v>0</v>
      </c>
      <c r="G19" s="16">
        <f>COUNTIF('Criteria 7'!$C$3:$C$50,"Medium")</f>
        <v>0</v>
      </c>
      <c r="H19" s="16">
        <f>COUNTIF('Criteria 7'!$C$3:$C$50,"High")</f>
        <v>0</v>
      </c>
      <c r="I19" s="14">
        <f>COUNTIF('Criteria 7'!$D$3:$D$49,"Substantial")</f>
        <v>0</v>
      </c>
      <c r="J19" s="14">
        <f>COUNTIF('Criteria 7'!$D$3:$D$49,"Reasonable")</f>
        <v>0</v>
      </c>
      <c r="K19" s="14">
        <f>COUNTIF('Criteria 7'!$D$3:$D$49,"Limited")</f>
        <v>0</v>
      </c>
      <c r="L19" s="12"/>
    </row>
    <row r="20" spans="1:12" ht="45" x14ac:dyDescent="0.25">
      <c r="A20" s="4">
        <v>8</v>
      </c>
      <c r="B20" s="59" t="s">
        <v>61</v>
      </c>
      <c r="C20" s="15">
        <f>COUNTIF('Criteria 8'!$B$3:$B$50,"Low")</f>
        <v>0</v>
      </c>
      <c r="D20" s="15">
        <f>COUNTIF('Criteria 8'!$B$3:$B$50,"Medium")</f>
        <v>0</v>
      </c>
      <c r="E20" s="15">
        <f>COUNTIF('Criteria 8'!$B$3:$B$50,"High")</f>
        <v>0</v>
      </c>
      <c r="F20" s="16">
        <f>COUNTIF('Criteria 8'!$C$3:$C$50,"Low")</f>
        <v>0</v>
      </c>
      <c r="G20" s="16">
        <f>COUNTIF('Criteria 8'!$C$3:$C$50,"Medium")</f>
        <v>0</v>
      </c>
      <c r="H20" s="16">
        <f>COUNTIF('Criteria 8'!$C$3:$C$50,"High")</f>
        <v>0</v>
      </c>
      <c r="I20" s="14">
        <f>COUNTIF('Criteria 8'!$D$3:$D$49,"Substantial")</f>
        <v>0</v>
      </c>
      <c r="J20" s="14">
        <f>COUNTIF('Criteria 8'!$D$3:$D$49,"Reasonable")</f>
        <v>0</v>
      </c>
      <c r="K20" s="14">
        <f>COUNTIF('Criteria 8'!$D$3:$D$49,"Limited")</f>
        <v>0</v>
      </c>
      <c r="L20" s="12"/>
    </row>
    <row r="21" spans="1:12" ht="60" x14ac:dyDescent="0.25">
      <c r="A21" s="4">
        <v>9</v>
      </c>
      <c r="B21" s="59" t="s">
        <v>62</v>
      </c>
      <c r="C21" s="15">
        <f>COUNTIF('Criteria 9'!$B$3:$B$50,"Low")</f>
        <v>0</v>
      </c>
      <c r="D21" s="15">
        <f>COUNTIF('Criteria 9'!$B$3:$B$50,"Medium")</f>
        <v>0</v>
      </c>
      <c r="E21" s="15">
        <f>COUNTIF('Criteria 9'!$B$3:$B$50,"High")</f>
        <v>0</v>
      </c>
      <c r="F21" s="16">
        <f>COUNTIF('Criteria 9'!$C$3:$C$50,"Low")</f>
        <v>0</v>
      </c>
      <c r="G21" s="16">
        <f>COUNTIF('Criteria 9'!$C$3:$C$50,"Medium")</f>
        <v>0</v>
      </c>
      <c r="H21" s="16">
        <f>COUNTIF('Criteria 9'!$C$3:$C$50,"High")</f>
        <v>0</v>
      </c>
      <c r="I21" s="14">
        <f>COUNTIF('Criteria 9'!$D$3:$D$49,"Substantial")</f>
        <v>0</v>
      </c>
      <c r="J21" s="14">
        <f>COUNTIF('Criteria 9'!$D$3:$D$49,"Reasonable")</f>
        <v>0</v>
      </c>
      <c r="K21" s="14">
        <f>COUNTIF('Criteria 9'!$D$3:$D$49,"Limited")</f>
        <v>0</v>
      </c>
      <c r="L21" s="12"/>
    </row>
    <row r="22" spans="1:12" ht="45" x14ac:dyDescent="0.25">
      <c r="A22" s="4">
        <v>10</v>
      </c>
      <c r="B22" s="59" t="s">
        <v>63</v>
      </c>
      <c r="C22" s="15">
        <f>COUNTIF('Criteria 10'!$B$3:$B$50,"Low")</f>
        <v>0</v>
      </c>
      <c r="D22" s="15">
        <f>COUNTIF('Criteria 10'!$B$3:$B$50,"Medium")</f>
        <v>0</v>
      </c>
      <c r="E22" s="15">
        <f>COUNTIF('Criteria 10'!$B$3:$B$50,"High")</f>
        <v>0</v>
      </c>
      <c r="F22" s="16">
        <f>COUNTIF('Criteria 10'!$C$3:$C$50,"Low")</f>
        <v>0</v>
      </c>
      <c r="G22" s="16">
        <f>COUNTIF('Criteria 10'!$C$3:$C$50,"Medium")</f>
        <v>0</v>
      </c>
      <c r="H22" s="16">
        <f>COUNTIF('Criteria 10'!$C$3:$C$50,"High")</f>
        <v>0</v>
      </c>
      <c r="I22" s="14">
        <f>COUNTIF('Criteria 10'!$D$3:$D$49,"Substantial")</f>
        <v>0</v>
      </c>
      <c r="J22" s="14">
        <f>COUNTIF('Criteria 10'!$D$3:$D$49,"Reasonable")</f>
        <v>0</v>
      </c>
      <c r="K22" s="14">
        <f>COUNTIF('Criteria 10'!$D$3:$D$49,"Limited")</f>
        <v>0</v>
      </c>
      <c r="L22" s="12"/>
    </row>
    <row r="23" spans="1:12" ht="45" x14ac:dyDescent="0.25">
      <c r="A23" s="4">
        <v>11</v>
      </c>
      <c r="B23" s="59" t="s">
        <v>64</v>
      </c>
      <c r="C23" s="15">
        <f>COUNTIF('Criteria 11'!$B$3:$B$50,"Low")</f>
        <v>0</v>
      </c>
      <c r="D23" s="15">
        <f>COUNTIF('Criteria 11'!$B$3:$B$50,"Medium")</f>
        <v>0</v>
      </c>
      <c r="E23" s="15">
        <f>COUNTIF('Criteria 11'!$B$3:$B$50,"High")</f>
        <v>0</v>
      </c>
      <c r="F23" s="16">
        <f>COUNTIF('Criteria 11'!$C$3:$C$50,"Low")</f>
        <v>0</v>
      </c>
      <c r="G23" s="16">
        <f>COUNTIF('Criteria 11'!$C$3:$C$50,"Medium")</f>
        <v>0</v>
      </c>
      <c r="H23" s="16">
        <f>COUNTIF('Criteria 11'!$C$3:$C$50,"High")</f>
        <v>0</v>
      </c>
      <c r="I23" s="14">
        <f>COUNTIF('Criteria 11'!$D$3:$D$49,"Substantial")</f>
        <v>0</v>
      </c>
      <c r="J23" s="14">
        <f>COUNTIF('Criteria 11'!$D$3:$D$49,"Reasonable")</f>
        <v>0</v>
      </c>
      <c r="K23" s="14">
        <f>COUNTIF('Criteria 11'!$D$3:$D$49,"Limited")</f>
        <v>0</v>
      </c>
      <c r="L23" s="12"/>
    </row>
    <row r="24" spans="1:12" ht="45" x14ac:dyDescent="0.25">
      <c r="A24" s="4">
        <v>12</v>
      </c>
      <c r="B24" s="59" t="s">
        <v>65</v>
      </c>
      <c r="C24" s="15">
        <f>COUNTIF('Criteria 12'!$B$3:$B$50,"Low")</f>
        <v>0</v>
      </c>
      <c r="D24" s="15">
        <f>COUNTIF('Criteria 12'!$B$3:$B$50,"Medium")</f>
        <v>0</v>
      </c>
      <c r="E24" s="15">
        <f>COUNTIF('Criteria 12'!$B$3:$B$50,"High")</f>
        <v>0</v>
      </c>
      <c r="F24" s="16">
        <f>COUNTIF('Criteria 12'!$C$3:$C$50,"Low")</f>
        <v>0</v>
      </c>
      <c r="G24" s="16">
        <f>COUNTIF('Criteria 12'!$C$3:$C$50,"Medium")</f>
        <v>0</v>
      </c>
      <c r="H24" s="16">
        <f>COUNTIF('Criteria 12'!$C$3:$C$50,"High")</f>
        <v>0</v>
      </c>
      <c r="I24" s="14">
        <f>COUNTIF('Criteria 12'!$D$3:$D$49,"Substantial")</f>
        <v>0</v>
      </c>
      <c r="J24" s="14">
        <f>COUNTIF('Criteria 12'!$D$3:$D$49,"Reasonable")</f>
        <v>0</v>
      </c>
      <c r="K24" s="14">
        <f>COUNTIF('Criteria 12'!$D$3:$D$49,"Limited")</f>
        <v>0</v>
      </c>
      <c r="L24" s="12"/>
    </row>
    <row r="25" spans="1:12" ht="30" x14ac:dyDescent="0.25">
      <c r="A25" s="4">
        <v>13</v>
      </c>
      <c r="B25" s="59" t="s">
        <v>66</v>
      </c>
      <c r="C25" s="15">
        <f>COUNTIF('Criteria 13'!$B$3:$B$50,"Low")</f>
        <v>0</v>
      </c>
      <c r="D25" s="15">
        <f>COUNTIF('Criteria 13'!$B$3:$B$50,"Medium")</f>
        <v>0</v>
      </c>
      <c r="E25" s="15">
        <f>COUNTIF('Criteria 13'!$B$3:$B$50,"High")</f>
        <v>0</v>
      </c>
      <c r="F25" s="16">
        <f>COUNTIF('Criteria 13'!$C$3:$C$50,"Low")</f>
        <v>0</v>
      </c>
      <c r="G25" s="16">
        <f>COUNTIF('Criteria 13'!$C$3:$C$50,"Medium")</f>
        <v>0</v>
      </c>
      <c r="H25" s="16">
        <f>COUNTIF('Criteria 13'!$C$3:$C$50,"High")</f>
        <v>0</v>
      </c>
      <c r="I25" s="14">
        <f>COUNTIF('Criteria 13'!$D$3:$D$49,"Substantial")</f>
        <v>0</v>
      </c>
      <c r="J25" s="14">
        <f>COUNTIF('Criteria 13'!$D$3:$D$49,"Reasonable")</f>
        <v>0</v>
      </c>
      <c r="K25" s="14">
        <f>COUNTIF('Criteria 13'!$D$3:$D$49,"Limited")</f>
        <v>0</v>
      </c>
      <c r="L25" s="12"/>
    </row>
    <row r="26" spans="1:12" ht="60" x14ac:dyDescent="0.25">
      <c r="A26" s="4">
        <v>14</v>
      </c>
      <c r="B26" s="59" t="s">
        <v>67</v>
      </c>
      <c r="C26" s="15">
        <f>COUNTIF('Criteria 14'!$B$3:$B$50,"Low")</f>
        <v>0</v>
      </c>
      <c r="D26" s="15">
        <f>COUNTIF('Criteria 14'!$B$3:$B$50,"Medium")</f>
        <v>0</v>
      </c>
      <c r="E26" s="15">
        <f>COUNTIF('Criteria 14'!$B$3:$B$50,"High")</f>
        <v>0</v>
      </c>
      <c r="F26" s="16">
        <f>COUNTIF('Criteria 14'!$C$3:$C$50,"Low")</f>
        <v>0</v>
      </c>
      <c r="G26" s="16">
        <f>COUNTIF('Criteria 14'!$C$3:$C$50,"Medium")</f>
        <v>0</v>
      </c>
      <c r="H26" s="16">
        <f>COUNTIF('Criteria 14'!$C$3:$C$50,"High")</f>
        <v>0</v>
      </c>
      <c r="I26" s="14">
        <f>COUNTIF('Criteria 14'!$D$3:$D$49,"Substantial")</f>
        <v>0</v>
      </c>
      <c r="J26" s="14">
        <f>COUNTIF('Criteria 14'!$D$3:$D$49,"Reasonable")</f>
        <v>0</v>
      </c>
      <c r="K26" s="14">
        <f>COUNTIF('Criteria 14'!$D$3:$D$49,"Limited")</f>
        <v>0</v>
      </c>
      <c r="L26" s="12"/>
    </row>
    <row r="27" spans="1:12" ht="30" customHeight="1" x14ac:dyDescent="0.25">
      <c r="A27" s="80" t="s">
        <v>22</v>
      </c>
      <c r="B27" s="81"/>
      <c r="C27" s="81"/>
      <c r="D27" s="81"/>
      <c r="E27" s="81"/>
      <c r="F27" s="81"/>
      <c r="G27" s="81"/>
      <c r="H27" s="81"/>
      <c r="I27" s="81"/>
      <c r="J27" s="81"/>
      <c r="K27" s="81"/>
      <c r="L27" s="82"/>
    </row>
    <row r="28" spans="1:12" ht="45" x14ac:dyDescent="0.25">
      <c r="A28" s="4">
        <v>15</v>
      </c>
      <c r="B28" s="59" t="s">
        <v>68</v>
      </c>
      <c r="C28" s="15">
        <f>COUNTIF('Criteria 15'!$B$3:$B$50,"Low")</f>
        <v>0</v>
      </c>
      <c r="D28" s="15">
        <f>COUNTIF('Criteria 15'!$B$3:$B$50,"Medium")</f>
        <v>0</v>
      </c>
      <c r="E28" s="15">
        <f>COUNTIF('Criteria 15'!$B$3:$B$50,"High")</f>
        <v>0</v>
      </c>
      <c r="F28" s="16">
        <f>COUNTIF('Criteria 15'!$C$3:$C$50,"Low")</f>
        <v>0</v>
      </c>
      <c r="G28" s="16">
        <f>COUNTIF('Criteria 15'!$C$3:$C$50,"Medium")</f>
        <v>0</v>
      </c>
      <c r="H28" s="16">
        <f>COUNTIF('Criteria 15'!$C$3:$C$50,"High")</f>
        <v>0</v>
      </c>
      <c r="I28" s="14">
        <f>COUNTIF('Criteria 15'!$D$3:$D$49,"Substantial")</f>
        <v>0</v>
      </c>
      <c r="J28" s="14">
        <f>COUNTIF('Criteria 15'!$D$3:$D$49,"Reasonable")</f>
        <v>0</v>
      </c>
      <c r="K28" s="14">
        <f>COUNTIF('Criteria 15'!$D$3:$D$49,"Limited")</f>
        <v>0</v>
      </c>
      <c r="L28" s="12"/>
    </row>
    <row r="29" spans="1:12" ht="30" x14ac:dyDescent="0.25">
      <c r="A29" s="4">
        <v>16</v>
      </c>
      <c r="B29" s="59" t="s">
        <v>69</v>
      </c>
      <c r="C29" s="15">
        <f>COUNTIF('Criteria 16'!$B$3:$B$50,"Low")</f>
        <v>0</v>
      </c>
      <c r="D29" s="15">
        <f>COUNTIF('Criteria 16'!$B$3:$B$50,"Medium")</f>
        <v>0</v>
      </c>
      <c r="E29" s="15">
        <f>COUNTIF('Criteria 16'!$B$3:$B$50,"High")</f>
        <v>0</v>
      </c>
      <c r="F29" s="16">
        <f>COUNTIF('Criteria 16'!$C$3:$C$50,"Low")</f>
        <v>0</v>
      </c>
      <c r="G29" s="16">
        <f>COUNTIF('Criteria 16'!$C$3:$C$50,"Medium")</f>
        <v>0</v>
      </c>
      <c r="H29" s="16">
        <f>COUNTIF('Criteria 16'!$C$3:$C$50,"High")</f>
        <v>0</v>
      </c>
      <c r="I29" s="14">
        <f>COUNTIF('Criteria 16'!$D$3:$D$49,"Substantial")</f>
        <v>0</v>
      </c>
      <c r="J29" s="14">
        <f>COUNTIF('Criteria 16'!$D$3:$D$49,"Reasonable")</f>
        <v>0</v>
      </c>
      <c r="K29" s="14">
        <f>COUNTIF('Criteria 16'!$D$3:$D$49,"Limited")</f>
        <v>0</v>
      </c>
      <c r="L29" s="12"/>
    </row>
    <row r="30" spans="1:12" ht="30" x14ac:dyDescent="0.25">
      <c r="A30" s="4">
        <v>17</v>
      </c>
      <c r="B30" s="59" t="s">
        <v>70</v>
      </c>
      <c r="C30" s="15">
        <f>COUNTIF('Criteria 17'!$B$3:$B$50,"Low")</f>
        <v>0</v>
      </c>
      <c r="D30" s="15">
        <f>COUNTIF('Criteria 17'!$B$3:$B$50,"Medium")</f>
        <v>0</v>
      </c>
      <c r="E30" s="15">
        <f>COUNTIF('Criteria 17'!$B$3:$B$50,"High")</f>
        <v>0</v>
      </c>
      <c r="F30" s="16">
        <f>COUNTIF('Criteria 17'!$C$3:$C$50,"Low")</f>
        <v>0</v>
      </c>
      <c r="G30" s="16">
        <f>COUNTIF('Criteria 17'!$C$3:$C$50,"Medium")</f>
        <v>0</v>
      </c>
      <c r="H30" s="16">
        <f>COUNTIF('Criteria 17'!$C$3:$C$50,"High")</f>
        <v>0</v>
      </c>
      <c r="I30" s="14">
        <f>COUNTIF('Criteria 17'!$D$3:$D$49,"Substantial")</f>
        <v>0</v>
      </c>
      <c r="J30" s="14">
        <f>COUNTIF('Criteria 17'!$D$3:$D$49,"Reasonable")</f>
        <v>0</v>
      </c>
      <c r="K30" s="14">
        <f>COUNTIF('Criteria 17'!$D$3:$D$49,"Limited")</f>
        <v>0</v>
      </c>
      <c r="L30" s="12"/>
    </row>
    <row r="31" spans="1:12" ht="60" x14ac:dyDescent="0.25">
      <c r="A31" s="4">
        <v>18</v>
      </c>
      <c r="B31" s="59" t="s">
        <v>71</v>
      </c>
      <c r="C31" s="15">
        <f>COUNTIF('Criteria 18'!$B$3:$B$50,"Low")</f>
        <v>0</v>
      </c>
      <c r="D31" s="15">
        <f>COUNTIF('Criteria 18'!$B$3:$B$50,"Medium")</f>
        <v>0</v>
      </c>
      <c r="E31" s="15">
        <f>COUNTIF('Criteria 18'!$B$3:$B$50,"High")</f>
        <v>0</v>
      </c>
      <c r="F31" s="16">
        <f>COUNTIF('Criteria 18'!$C$3:$C$50,"Low")</f>
        <v>0</v>
      </c>
      <c r="G31" s="16">
        <f>COUNTIF('Criteria 18'!$C$3:$C$50,"Medium")</f>
        <v>0</v>
      </c>
      <c r="H31" s="16">
        <f>COUNTIF('Criteria 18'!$C$3:$C$50,"High")</f>
        <v>0</v>
      </c>
      <c r="I31" s="14">
        <f>COUNTIF('Criteria 18'!$D$3:$D$49,"Substantial")</f>
        <v>0</v>
      </c>
      <c r="J31" s="14">
        <f>COUNTIF('Criteria 18'!$D$3:$D$49,"Reasonable")</f>
        <v>0</v>
      </c>
      <c r="K31" s="14">
        <f>COUNTIF('Criteria 18'!$D$3:$D$49,"Limited")</f>
        <v>0</v>
      </c>
      <c r="L31" s="12"/>
    </row>
    <row r="32" spans="1:12" ht="45" x14ac:dyDescent="0.25">
      <c r="A32" s="4">
        <v>19</v>
      </c>
      <c r="B32" s="59" t="s">
        <v>72</v>
      </c>
      <c r="C32" s="15">
        <f>COUNTIF('Criteria 19'!$B$3:$B$50,"Low")</f>
        <v>0</v>
      </c>
      <c r="D32" s="15">
        <f>COUNTIF('Criteria 19'!$B$3:$B$50,"Medium")</f>
        <v>0</v>
      </c>
      <c r="E32" s="15">
        <f>COUNTIF('Criteria 19'!$B$3:$B$50,"High")</f>
        <v>0</v>
      </c>
      <c r="F32" s="16">
        <f>COUNTIF('Criteria 19'!$C$3:$C$50,"Low")</f>
        <v>0</v>
      </c>
      <c r="G32" s="16">
        <f>COUNTIF('Criteria 19'!$C$3:$C$50,"Medium")</f>
        <v>0</v>
      </c>
      <c r="H32" s="16">
        <f>COUNTIF('Criteria 19'!$C$3:$C$50,"High")</f>
        <v>0</v>
      </c>
      <c r="I32" s="14">
        <f>COUNTIF('Criteria 19'!$D$3:$D$49,"Substantial")</f>
        <v>0</v>
      </c>
      <c r="J32" s="14">
        <f>COUNTIF('Criteria 19'!$D$3:$D$49,"Reasonable")</f>
        <v>0</v>
      </c>
      <c r="K32" s="14">
        <f>COUNTIF('Criteria 19'!$D$3:$D$49,"Limited")</f>
        <v>0</v>
      </c>
      <c r="L32" s="12"/>
    </row>
    <row r="33" spans="1:12" ht="30" x14ac:dyDescent="0.25">
      <c r="A33" s="4">
        <v>20</v>
      </c>
      <c r="B33" s="59" t="s">
        <v>73</v>
      </c>
      <c r="C33" s="15">
        <f>COUNTIF('Criteria 20'!$B$3:$B$50,"Low")</f>
        <v>0</v>
      </c>
      <c r="D33" s="15">
        <f>COUNTIF('Criteria 20'!$B$3:$B$50,"Medium")</f>
        <v>0</v>
      </c>
      <c r="E33" s="15">
        <f>COUNTIF('Criteria 20'!$B$3:$B$50,"High")</f>
        <v>0</v>
      </c>
      <c r="F33" s="16">
        <f>COUNTIF('Criteria 20'!$C$3:$C$50,"Low")</f>
        <v>0</v>
      </c>
      <c r="G33" s="16">
        <f>COUNTIF('Criteria 20'!$C$3:$C$50,"Medium")</f>
        <v>0</v>
      </c>
      <c r="H33" s="16">
        <f>COUNTIF('Criteria 20'!$C$3:$C$50,"High")</f>
        <v>0</v>
      </c>
      <c r="I33" s="14">
        <f>COUNTIF('Criteria 20'!$D$3:$D$49,"Substantial")</f>
        <v>0</v>
      </c>
      <c r="J33" s="14">
        <f>COUNTIF('Criteria 20'!$D$3:$D$49,"Reasonable")</f>
        <v>0</v>
      </c>
      <c r="K33" s="14">
        <f>COUNTIF('Criteria 20'!$D$3:$D$49,"Limited")</f>
        <v>0</v>
      </c>
      <c r="L33" s="12"/>
    </row>
    <row r="34" spans="1:12" ht="30" x14ac:dyDescent="0.25">
      <c r="A34" s="4">
        <v>21</v>
      </c>
      <c r="B34" s="59" t="s">
        <v>74</v>
      </c>
      <c r="C34" s="15">
        <f>COUNTIF('Criteria 21'!$B$3:$B$50,"Low")</f>
        <v>0</v>
      </c>
      <c r="D34" s="15">
        <f>COUNTIF('Criteria 21'!$B$3:$B$50,"Medium")</f>
        <v>0</v>
      </c>
      <c r="E34" s="15">
        <f>COUNTIF('Criteria 21'!$B$3:$B$50,"High")</f>
        <v>0</v>
      </c>
      <c r="F34" s="16">
        <f>COUNTIF('Criteria 21'!$C$3:$C$50,"Low")</f>
        <v>0</v>
      </c>
      <c r="G34" s="16">
        <f>COUNTIF('Criteria 21'!$C$3:$C$50,"Medium")</f>
        <v>0</v>
      </c>
      <c r="H34" s="16">
        <f>COUNTIF('Criteria 21'!$C$3:$C$50,"High")</f>
        <v>0</v>
      </c>
      <c r="I34" s="14">
        <f>COUNTIF('Criteria 21'!$D$3:$D$49,"Substantial")</f>
        <v>0</v>
      </c>
      <c r="J34" s="14">
        <f>COUNTIF('Criteria 21'!$D$3:$D$49,"Reasonable")</f>
        <v>0</v>
      </c>
      <c r="K34" s="14">
        <f>COUNTIF('Criteria 21'!$D$3:$D$49,"Limited")</f>
        <v>0</v>
      </c>
      <c r="L34" s="12"/>
    </row>
    <row r="35" spans="1:12" ht="45" x14ac:dyDescent="0.25">
      <c r="A35" s="4">
        <v>22</v>
      </c>
      <c r="B35" s="59" t="s">
        <v>75</v>
      </c>
      <c r="C35" s="15">
        <f>COUNTIF('Criteria 22'!$B$3:$B$50,"Low")</f>
        <v>0</v>
      </c>
      <c r="D35" s="15">
        <f>COUNTIF('Criteria 22'!$B$3:$B$50,"Medium")</f>
        <v>0</v>
      </c>
      <c r="E35" s="15">
        <f>COUNTIF('Criteria 22'!$B$3:$B$50,"High")</f>
        <v>0</v>
      </c>
      <c r="F35" s="16">
        <f>COUNTIF('Criteria 22'!$C$3:$C$50,"Low")</f>
        <v>0</v>
      </c>
      <c r="G35" s="16">
        <f>COUNTIF('Criteria 22'!$C$3:$C$50,"Medium")</f>
        <v>0</v>
      </c>
      <c r="H35" s="16">
        <f>COUNTIF('Criteria 22'!$C$3:$C$50,"High")</f>
        <v>0</v>
      </c>
      <c r="I35" s="14">
        <f>COUNTIF('Criteria 22'!$D$3:$D$49,"Substantial")</f>
        <v>0</v>
      </c>
      <c r="J35" s="14">
        <f>COUNTIF('Criteria 22'!$D$3:$D$49,"Reasonable")</f>
        <v>0</v>
      </c>
      <c r="K35" s="14">
        <f>COUNTIF('Criteria 22'!$D$3:$D$49,"Limited")</f>
        <v>0</v>
      </c>
      <c r="L35" s="12"/>
    </row>
    <row r="36" spans="1:12" ht="45" x14ac:dyDescent="0.25">
      <c r="A36" s="4">
        <v>23</v>
      </c>
      <c r="B36" s="59" t="s">
        <v>76</v>
      </c>
      <c r="C36" s="15">
        <f>COUNTIF('Criteria 23'!$B$3:$B$50,"Low")</f>
        <v>0</v>
      </c>
      <c r="D36" s="15">
        <f>COUNTIF('Criteria 23'!$B$3:$B$50,"Medium")</f>
        <v>0</v>
      </c>
      <c r="E36" s="15">
        <f>COUNTIF('Criteria 23'!$B$3:$B$50,"High")</f>
        <v>0</v>
      </c>
      <c r="F36" s="16">
        <f>COUNTIF('Criteria 23'!$C$3:$C$50,"Low")</f>
        <v>0</v>
      </c>
      <c r="G36" s="16">
        <f>COUNTIF('Criteria 23'!$C$3:$C$50,"Medium")</f>
        <v>0</v>
      </c>
      <c r="H36" s="16">
        <f>COUNTIF('Criteria 23'!$C$3:$C$50,"High")</f>
        <v>0</v>
      </c>
      <c r="I36" s="14">
        <f>COUNTIF('Criteria 23'!$D$3:$D$49,"Substantial")</f>
        <v>0</v>
      </c>
      <c r="J36" s="14">
        <f>COUNTIF('Criteria 23'!$D$3:$D$49,"Reasonable")</f>
        <v>0</v>
      </c>
      <c r="K36" s="14">
        <f>COUNTIF('Criteria 23'!$D$3:$D$49,"Limited")</f>
        <v>0</v>
      </c>
      <c r="L36" s="12"/>
    </row>
    <row r="37" spans="1:12" ht="30" x14ac:dyDescent="0.25">
      <c r="A37" s="4">
        <v>24</v>
      </c>
      <c r="B37" s="59" t="s">
        <v>77</v>
      </c>
      <c r="C37" s="15">
        <f>COUNTIF('Criteria 24'!$B$3:$B$50,"Low")</f>
        <v>0</v>
      </c>
      <c r="D37" s="15">
        <f>COUNTIF('Criteria 24'!$B$3:$B$50,"Medium")</f>
        <v>0</v>
      </c>
      <c r="E37" s="15">
        <f>COUNTIF('Criteria 24'!$B$3:$B$50,"High")</f>
        <v>0</v>
      </c>
      <c r="F37" s="16">
        <f>COUNTIF('Criteria 24'!$C$3:$C$50,"Low")</f>
        <v>0</v>
      </c>
      <c r="G37" s="16">
        <f>COUNTIF('Criteria 24'!$C$3:$C$50,"Medium")</f>
        <v>0</v>
      </c>
      <c r="H37" s="16">
        <f>COUNTIF('Criteria 24'!$C$3:$C$50,"High")</f>
        <v>0</v>
      </c>
      <c r="I37" s="14">
        <f>COUNTIF('Criteria 24'!$D$3:$D$49,"Substantial")</f>
        <v>0</v>
      </c>
      <c r="J37" s="14">
        <f>COUNTIF('Criteria 24'!$D$3:$D$49,"Reasonable")</f>
        <v>0</v>
      </c>
      <c r="K37" s="14">
        <f>COUNTIF('Criteria 24'!$D$3:$D$49,"Limited")</f>
        <v>0</v>
      </c>
      <c r="L37" s="12"/>
    </row>
    <row r="38" spans="1:12" ht="30" x14ac:dyDescent="0.25">
      <c r="A38" s="4">
        <v>25</v>
      </c>
      <c r="B38" s="59" t="s">
        <v>78</v>
      </c>
      <c r="C38" s="15">
        <f>COUNTIF('Criteria 25'!$B$3:$B$50,"Low")</f>
        <v>0</v>
      </c>
      <c r="D38" s="15">
        <f>COUNTIF('Criteria 25'!$B$3:$B$50,"Medium")</f>
        <v>0</v>
      </c>
      <c r="E38" s="15">
        <f>COUNTIF('Criteria 25'!$B$3:$B$50,"High")</f>
        <v>0</v>
      </c>
      <c r="F38" s="16">
        <f>COUNTIF('Criteria 25'!$C$3:$C$50,"Low")</f>
        <v>0</v>
      </c>
      <c r="G38" s="16">
        <f>COUNTIF('Criteria 25'!$C$3:$C$50,"Medium")</f>
        <v>0</v>
      </c>
      <c r="H38" s="16">
        <f>COUNTIF('Criteria 25'!$C$3:$C$50,"High")</f>
        <v>0</v>
      </c>
      <c r="I38" s="14">
        <f>COUNTIF('Criteria 25'!$D$3:$D$49,"Substantial")</f>
        <v>0</v>
      </c>
      <c r="J38" s="14">
        <f>COUNTIF('Criteria 25'!$D$3:$D$49,"Reasonable")</f>
        <v>0</v>
      </c>
      <c r="K38" s="14">
        <f>COUNTIF('Criteria 25'!$D$3:$D$49,"Limited")</f>
        <v>0</v>
      </c>
      <c r="L38" s="12"/>
    </row>
    <row r="39" spans="1:12" ht="60.75" thickBot="1" x14ac:dyDescent="0.3">
      <c r="A39" s="4">
        <v>26</v>
      </c>
      <c r="B39" s="59" t="s">
        <v>79</v>
      </c>
      <c r="C39" s="15">
        <f>COUNTIF('Criteria 26'!$B$3:$B$50,"Low")</f>
        <v>0</v>
      </c>
      <c r="D39" s="15">
        <f>COUNTIF('Criteria 26'!$B$3:$B$50,"Medium")</f>
        <v>0</v>
      </c>
      <c r="E39" s="15">
        <f>COUNTIF('Criteria 26'!$B$3:$B$50,"High")</f>
        <v>0</v>
      </c>
      <c r="F39" s="16">
        <f>COUNTIF('Criteria 26'!$C$3:$C$50,"Low")</f>
        <v>0</v>
      </c>
      <c r="G39" s="16">
        <f>COUNTIF('Criteria 26'!$C$3:$C$50,"Medium")</f>
        <v>0</v>
      </c>
      <c r="H39" s="16">
        <f>COUNTIF('Criteria 26'!$C$3:$C$50,"High")</f>
        <v>0</v>
      </c>
      <c r="I39" s="14">
        <f>COUNTIF('Criteria 26'!$D$3:$D$49,"Substantial")</f>
        <v>0</v>
      </c>
      <c r="J39" s="14">
        <f>COUNTIF('Criteria 26'!$D$3:$D$49,"Reasonable")</f>
        <v>0</v>
      </c>
      <c r="K39" s="14">
        <f>COUNTIF('Criteria 26'!$D$3:$D$49,"Limited")</f>
        <v>0</v>
      </c>
      <c r="L39" s="12"/>
    </row>
    <row r="40" spans="1:12" s="5" customFormat="1" ht="60" customHeight="1" thickTop="1" thickBot="1" x14ac:dyDescent="0.3">
      <c r="A40" s="64" t="s">
        <v>13</v>
      </c>
      <c r="B40" s="65"/>
      <c r="C40" s="66">
        <f>SUM(C13:C39)</f>
        <v>0</v>
      </c>
      <c r="D40" s="66">
        <f t="shared" ref="D40:K40" si="0">SUM(D13:D39)</f>
        <v>0</v>
      </c>
      <c r="E40" s="66">
        <f t="shared" si="0"/>
        <v>0</v>
      </c>
      <c r="F40" s="67">
        <f t="shared" si="0"/>
        <v>0</v>
      </c>
      <c r="G40" s="67">
        <f t="shared" si="0"/>
        <v>0</v>
      </c>
      <c r="H40" s="68">
        <f t="shared" si="0"/>
        <v>0</v>
      </c>
      <c r="I40" s="56">
        <f t="shared" si="0"/>
        <v>0</v>
      </c>
      <c r="J40" s="56">
        <f t="shared" si="0"/>
        <v>0</v>
      </c>
      <c r="K40" s="56">
        <f>SUM(K13:K39)</f>
        <v>0</v>
      </c>
      <c r="L40" s="57"/>
    </row>
    <row r="41" spans="1:12" ht="18" customHeight="1" thickTop="1" x14ac:dyDescent="0.25"/>
    <row r="51" spans="2:2" ht="18" customHeight="1" x14ac:dyDescent="0.25">
      <c r="B51" s="2" t="s">
        <v>17</v>
      </c>
    </row>
  </sheetData>
  <sheetProtection algorithmName="SHA-512" hashValue="aGowiBQHocwYzXqbFYg7GRcOS+DLbMnCYlrUhJG3srWzxZNE85M+atk9w8JDVx9dcFhJRG2mg7UQPr8Dj1rRzg==" saltValue="YQwE25ZMost/tCYUBv5hKg==" spinCount="100000" sheet="1" selectLockedCells="1"/>
  <protectedRanges>
    <protectedRange sqref="C5:G8" name="Contact Details"/>
  </protectedRanges>
  <mergeCells count="14">
    <mergeCell ref="A27:L27"/>
    <mergeCell ref="A12:L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dimension ref="A1:H12"/>
  <sheetViews>
    <sheetView workbookViewId="0">
      <pane ySplit="1" topLeftCell="A2" activePane="bottomLeft" state="frozen"/>
      <selection activeCell="C5" sqref="C5:G5"/>
      <selection pane="bottomLeft" activeCell="F4" sqref="F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70</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28" priority="10" operator="equal">
      <formula>"Low"</formula>
    </cfRule>
    <cfRule type="cellIs" dxfId="127" priority="11" operator="equal">
      <formula>"Medium"</formula>
    </cfRule>
    <cfRule type="cellIs" dxfId="126" priority="12" operator="equal">
      <formula>"High"</formula>
    </cfRule>
  </conditionalFormatting>
  <conditionalFormatting sqref="C2:C12">
    <cfRule type="cellIs" dxfId="125" priority="7" operator="equal">
      <formula>"Low"</formula>
    </cfRule>
    <cfRule type="cellIs" dxfId="124" priority="8" operator="equal">
      <formula>"Medium"</formula>
    </cfRule>
    <cfRule type="cellIs" dxfId="123"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A3BEEA5-9D07-40BE-99D3-AE91D7CD1A84}">
            <xm:f>Lists!$C$4</xm:f>
            <x14:dxf>
              <font>
                <color auto="1"/>
              </font>
              <fill>
                <patternFill>
                  <bgColor rgb="FFFF3300"/>
                </patternFill>
              </fill>
            </x14:dxf>
          </x14:cfRule>
          <x14:cfRule type="cellIs" priority="2" operator="equal" id="{127772A1-1718-429D-8D01-0F7AB88FE7D9}">
            <xm:f>Lists!$C$3</xm:f>
            <x14:dxf>
              <font>
                <color auto="1"/>
              </font>
              <fill>
                <patternFill>
                  <bgColor rgb="FFFFC000"/>
                </patternFill>
              </fill>
            </x14:dxf>
          </x14:cfRule>
          <x14:cfRule type="cellIs" priority="3" operator="equal" id="{51D0E788-4943-47FF-A00E-5BF9C7F213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71</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19" priority="10" operator="equal">
      <formula>"Low"</formula>
    </cfRule>
    <cfRule type="cellIs" dxfId="118" priority="11" operator="equal">
      <formula>"Medium"</formula>
    </cfRule>
    <cfRule type="cellIs" dxfId="117" priority="12" operator="equal">
      <formula>"High"</formula>
    </cfRule>
  </conditionalFormatting>
  <conditionalFormatting sqref="C2:C12">
    <cfRule type="cellIs" dxfId="116" priority="7" operator="equal">
      <formula>"Low"</formula>
    </cfRule>
    <cfRule type="cellIs" dxfId="115" priority="8" operator="equal">
      <formula>"Medium"</formula>
    </cfRule>
    <cfRule type="cellIs" dxfId="114"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64C4B72-1C8C-4F4D-99F0-825C4E4E735C}">
            <xm:f>Lists!$C$4</xm:f>
            <x14:dxf>
              <font>
                <color auto="1"/>
              </font>
              <fill>
                <patternFill>
                  <bgColor rgb="FFFF3300"/>
                </patternFill>
              </fill>
            </x14:dxf>
          </x14:cfRule>
          <x14:cfRule type="cellIs" priority="2" operator="equal" id="{7C9DC890-4DF3-4F6B-9D64-8CCF40C6DAF4}">
            <xm:f>Lists!$C$3</xm:f>
            <x14:dxf>
              <font>
                <color auto="1"/>
              </font>
              <fill>
                <patternFill>
                  <bgColor rgb="FFFFC000"/>
                </patternFill>
              </fill>
            </x14:dxf>
          </x14:cfRule>
          <x14:cfRule type="cellIs" priority="3" operator="equal" id="{951D1F83-C65A-454D-83C1-0AB7A65D3B9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72</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10" priority="10" operator="equal">
      <formula>"Low"</formula>
    </cfRule>
    <cfRule type="cellIs" dxfId="109" priority="11" operator="equal">
      <formula>"Medium"</formula>
    </cfRule>
    <cfRule type="cellIs" dxfId="108" priority="12" operator="equal">
      <formula>"High"</formula>
    </cfRule>
  </conditionalFormatting>
  <conditionalFormatting sqref="C2:C12">
    <cfRule type="cellIs" dxfId="107" priority="7" operator="equal">
      <formula>"Low"</formula>
    </cfRule>
    <cfRule type="cellIs" dxfId="106" priority="8" operator="equal">
      <formula>"Medium"</formula>
    </cfRule>
    <cfRule type="cellIs" dxfId="105"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51326-346A-4E7E-A4BD-F27D21385ED9}">
            <xm:f>Lists!$C$4</xm:f>
            <x14:dxf>
              <font>
                <color auto="1"/>
              </font>
              <fill>
                <patternFill>
                  <bgColor rgb="FFFF3300"/>
                </patternFill>
              </fill>
            </x14:dxf>
          </x14:cfRule>
          <x14:cfRule type="cellIs" priority="2" operator="equal" id="{F59F9912-B1F3-4058-8803-5E26B1E5EC35}">
            <xm:f>Lists!$C$3</xm:f>
            <x14:dxf>
              <font>
                <color auto="1"/>
              </font>
              <fill>
                <patternFill>
                  <bgColor rgb="FFFFC000"/>
                </patternFill>
              </fill>
            </x14:dxf>
          </x14:cfRule>
          <x14:cfRule type="cellIs" priority="3" operator="equal" id="{C683ADCC-DD1E-45F9-9427-273C3FE2338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dimension ref="A1:H12"/>
  <sheetViews>
    <sheetView workbookViewId="0">
      <pane ySplit="1" topLeftCell="A2" activePane="bottomLeft" state="frozen"/>
      <selection activeCell="C5" sqref="C5:G5"/>
      <selection pane="bottomLeft" activeCell="A2" sqref="A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73</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101" priority="10" operator="equal">
      <formula>"Low"</formula>
    </cfRule>
    <cfRule type="cellIs" dxfId="100" priority="11" operator="equal">
      <formula>"Medium"</formula>
    </cfRule>
    <cfRule type="cellIs" dxfId="99" priority="12" operator="equal">
      <formula>"High"</formula>
    </cfRule>
  </conditionalFormatting>
  <conditionalFormatting sqref="C2:C12">
    <cfRule type="cellIs" dxfId="98" priority="7" operator="equal">
      <formula>"Low"</formula>
    </cfRule>
    <cfRule type="cellIs" dxfId="97" priority="8" operator="equal">
      <formula>"Medium"</formula>
    </cfRule>
    <cfRule type="cellIs" dxfId="96"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418C68E-B4AF-499E-A0E3-61635FC19BD4}">
            <xm:f>Lists!$C$4</xm:f>
            <x14:dxf>
              <font>
                <color auto="1"/>
              </font>
              <fill>
                <patternFill>
                  <bgColor rgb="FFFF3300"/>
                </patternFill>
              </fill>
            </x14:dxf>
          </x14:cfRule>
          <x14:cfRule type="cellIs" priority="2" operator="equal" id="{92ECA89B-2A5C-4F27-B11D-6356992EF4AC}">
            <xm:f>Lists!$C$3</xm:f>
            <x14:dxf>
              <font>
                <color auto="1"/>
              </font>
              <fill>
                <patternFill>
                  <bgColor rgb="FFFFC000"/>
                </patternFill>
              </fill>
            </x14:dxf>
          </x14:cfRule>
          <x14:cfRule type="cellIs" priority="3" operator="equal" id="{54EEDFA6-4D06-4496-9896-AD4B5BA279B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2" activePane="bottomLeft" state="frozen"/>
      <selection activeCell="C5" sqref="C5:G5"/>
      <selection pane="bottomLeft" activeCell="D6" sqref="D6"/>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74</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92" priority="10" operator="equal">
      <formula>"Low"</formula>
    </cfRule>
    <cfRule type="cellIs" dxfId="91" priority="11" operator="equal">
      <formula>"Medium"</formula>
    </cfRule>
    <cfRule type="cellIs" dxfId="90" priority="12" operator="equal">
      <formula>"High"</formula>
    </cfRule>
  </conditionalFormatting>
  <conditionalFormatting sqref="C2:C12">
    <cfRule type="cellIs" dxfId="89" priority="7" operator="equal">
      <formula>"Low"</formula>
    </cfRule>
    <cfRule type="cellIs" dxfId="88" priority="8" operator="equal">
      <formula>"Medium"</formula>
    </cfRule>
    <cfRule type="cellIs" dxfId="87"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EC79334-FDD1-4865-A69D-9B2DDF9E9187}">
            <xm:f>Lists!$C$4</xm:f>
            <x14:dxf>
              <font>
                <color auto="1"/>
              </font>
              <fill>
                <patternFill>
                  <bgColor rgb="FFFF3300"/>
                </patternFill>
              </fill>
            </x14:dxf>
          </x14:cfRule>
          <x14:cfRule type="cellIs" priority="2" operator="equal" id="{C9D3EC7B-2459-4C78-890A-D30756EF9270}">
            <xm:f>Lists!$C$3</xm:f>
            <x14:dxf>
              <font>
                <color auto="1"/>
              </font>
              <fill>
                <patternFill>
                  <bgColor rgb="FFFFC000"/>
                </patternFill>
              </fill>
            </x14:dxf>
          </x14:cfRule>
          <x14:cfRule type="cellIs" priority="3" operator="equal" id="{1D35A941-928E-46F6-B069-200AC1AA388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2" activePane="bottomLeft" state="frozen"/>
      <selection activeCell="C5" sqref="C5:G5"/>
      <selection pane="bottomLeft" activeCell="F8" sqref="F8"/>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75</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83" priority="10" operator="equal">
      <formula>"Low"</formula>
    </cfRule>
    <cfRule type="cellIs" dxfId="82" priority="11" operator="equal">
      <formula>"Medium"</formula>
    </cfRule>
    <cfRule type="cellIs" dxfId="81" priority="12" operator="equal">
      <formula>"High"</formula>
    </cfRule>
  </conditionalFormatting>
  <conditionalFormatting sqref="C2:C12">
    <cfRule type="cellIs" dxfId="80" priority="7" operator="equal">
      <formula>"Low"</formula>
    </cfRule>
    <cfRule type="cellIs" dxfId="79" priority="8" operator="equal">
      <formula>"Medium"</formula>
    </cfRule>
    <cfRule type="cellIs" dxfId="78"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41703-F2D9-4A15-B9CC-73DAE525F5F8}">
            <xm:f>Lists!$C$4</xm:f>
            <x14:dxf>
              <font>
                <color auto="1"/>
              </font>
              <fill>
                <patternFill>
                  <bgColor rgb="FFFF3300"/>
                </patternFill>
              </fill>
            </x14:dxf>
          </x14:cfRule>
          <x14:cfRule type="cellIs" priority="2" operator="equal" id="{B2040568-0A7E-4B9C-9635-2E828FF65E5C}">
            <xm:f>Lists!$C$3</xm:f>
            <x14:dxf>
              <font>
                <color auto="1"/>
              </font>
              <fill>
                <patternFill>
                  <bgColor rgb="FFFFC000"/>
                </patternFill>
              </fill>
            </x14:dxf>
          </x14:cfRule>
          <x14:cfRule type="cellIs" priority="3" operator="equal" id="{6F9ED091-B9DB-490D-AA95-5A81988CB4A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activeCell="C5" sqref="C5:G5"/>
      <selection pane="bottomLeft" activeCell="D4" sqref="D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76</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74" priority="10" operator="equal">
      <formula>"Low"</formula>
    </cfRule>
    <cfRule type="cellIs" dxfId="73" priority="11" operator="equal">
      <formula>"Medium"</formula>
    </cfRule>
    <cfRule type="cellIs" dxfId="72" priority="12" operator="equal">
      <formula>"High"</formula>
    </cfRule>
  </conditionalFormatting>
  <conditionalFormatting sqref="C2:C12">
    <cfRule type="cellIs" dxfId="71" priority="7" operator="equal">
      <formula>"Low"</formula>
    </cfRule>
    <cfRule type="cellIs" dxfId="70" priority="8" operator="equal">
      <formula>"Medium"</formula>
    </cfRule>
    <cfRule type="cellIs" dxfId="69"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8966064-43F7-41AF-A226-90F5AA368CBB}">
            <xm:f>Lists!$C$4</xm:f>
            <x14:dxf>
              <font>
                <color auto="1"/>
              </font>
              <fill>
                <patternFill>
                  <bgColor rgb="FFFF3300"/>
                </patternFill>
              </fill>
            </x14:dxf>
          </x14:cfRule>
          <x14:cfRule type="cellIs" priority="2" operator="equal" id="{C3E08C0E-02DB-4B36-AA9D-E902D4315158}">
            <xm:f>Lists!$C$3</xm:f>
            <x14:dxf>
              <font>
                <color auto="1"/>
              </font>
              <fill>
                <patternFill>
                  <bgColor rgb="FFFFC000"/>
                </patternFill>
              </fill>
            </x14:dxf>
          </x14:cfRule>
          <x14:cfRule type="cellIs" priority="3" operator="equal" id="{6F3B3227-E101-4341-8998-95CE5146874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50BB-1E00-4FBE-9412-0E9442211542}">
  <dimension ref="A1:H12"/>
  <sheetViews>
    <sheetView workbookViewId="0">
      <pane ySplit="1" topLeftCell="A2" activePane="bottomLeft" state="frozen"/>
      <selection activeCell="C5" sqref="C5:G5"/>
      <selection pane="bottomLeft" activeCell="B7" sqref="B7"/>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77</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EAA736-FC3C-4FA5-8F01-755DD46970D9}">
            <xm:f>Lists!$C$4</xm:f>
            <x14:dxf>
              <font>
                <color auto="1"/>
              </font>
              <fill>
                <patternFill>
                  <bgColor rgb="FFFF3300"/>
                </patternFill>
              </fill>
            </x14:dxf>
          </x14:cfRule>
          <x14:cfRule type="cellIs" priority="2" operator="equal" id="{504813D4-D38B-4703-82F4-257D98720683}">
            <xm:f>Lists!$C$3</xm:f>
            <x14:dxf>
              <font>
                <color auto="1"/>
              </font>
              <fill>
                <patternFill>
                  <bgColor rgb="FFFFC000"/>
                </patternFill>
              </fill>
            </x14:dxf>
          </x14:cfRule>
          <x14:cfRule type="cellIs" priority="3" operator="equal" id="{A16D491C-F375-4E58-B8CF-5F4D23262A0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6F13DAA-E73D-4D80-B112-BE636F31D39C}">
          <x14:formula1>
            <xm:f>Lists!$C$2:$C$4</xm:f>
          </x14:formula1>
          <xm:sqref>D3:D50</xm:sqref>
        </x14:dataValidation>
        <x14:dataValidation type="list" allowBlank="1" showInputMessage="1" showErrorMessage="1" xr:uid="{0AB49C5B-5E21-402B-BD37-7C36BA295098}">
          <x14:formula1>
            <xm:f>Lists!$B$2:$B$4</xm:f>
          </x14:formula1>
          <xm:sqref>C2:C50</xm:sqref>
        </x14:dataValidation>
        <x14:dataValidation type="list" allowBlank="1" showInputMessage="1" showErrorMessage="1" xr:uid="{4CCE6C6C-DC78-4BD9-BEEF-D6E66B5DCEA1}">
          <x14:formula1>
            <xm:f>Lists!$A$2:$A$4</xm:f>
          </x14:formula1>
          <xm:sqref>B2:B50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29CC-3FA7-490D-9EA3-1795EB0FA68C}">
  <dimension ref="A1:H12"/>
  <sheetViews>
    <sheetView workbookViewId="0">
      <pane ySplit="1" topLeftCell="A2" activePane="bottomLeft" state="frozen"/>
      <selection activeCell="C5" sqref="C5:G5"/>
      <selection pane="bottomLeft" activeCell="A6" sqref="A6"/>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78</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194F5E8-D1DE-4AAE-90DD-CE8B48569D61}">
            <xm:f>Lists!$C$4</xm:f>
            <x14:dxf>
              <font>
                <color auto="1"/>
              </font>
              <fill>
                <patternFill>
                  <bgColor rgb="FFFF3300"/>
                </patternFill>
              </fill>
            </x14:dxf>
          </x14:cfRule>
          <x14:cfRule type="cellIs" priority="2" operator="equal" id="{593FD9BF-FC20-42BA-BD02-E5E62B1B80B0}">
            <xm:f>Lists!$C$3</xm:f>
            <x14:dxf>
              <font>
                <color auto="1"/>
              </font>
              <fill>
                <patternFill>
                  <bgColor rgb="FFFFC000"/>
                </patternFill>
              </fill>
            </x14:dxf>
          </x14:cfRule>
          <x14:cfRule type="cellIs" priority="3" operator="equal" id="{8CB07D73-4DEE-47E7-A7DE-6F38A055F2F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D3358-84C4-4DCF-B0A1-68C4474A0781}">
          <x14:formula1>
            <xm:f>Lists!$A$2:$A$4</xm:f>
          </x14:formula1>
          <xm:sqref>B2:B50</xm:sqref>
        </x14:dataValidation>
        <x14:dataValidation type="list" allowBlank="1" showInputMessage="1" showErrorMessage="1" xr:uid="{81AE9C2B-B1A4-40CC-9047-DB0256C138AB}">
          <x14:formula1>
            <xm:f>Lists!$B$2:$B$4</xm:f>
          </x14:formula1>
          <xm:sqref>C2:C50</xm:sqref>
        </x14:dataValidation>
        <x14:dataValidation type="list" allowBlank="1" showInputMessage="1" showErrorMessage="1" xr:uid="{59CB937A-40F5-4EEB-B598-98D5FDC825E4}">
          <x14:formula1>
            <xm:f>Lists!$C$2:$C$4</xm:f>
          </x14:formula1>
          <xm:sqref>D3:D50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7AE6-9007-49CA-923E-C66BD038760D}">
  <dimension ref="A1:H12"/>
  <sheetViews>
    <sheetView workbookViewId="0">
      <pane ySplit="1" topLeftCell="A2" activePane="bottomLeft" state="frozen"/>
      <selection activeCell="C5" sqref="C5:G5"/>
      <selection pane="bottomLeft" activeCell="H12" sqref="H12"/>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79</v>
      </c>
      <c r="B1" s="29" t="s">
        <v>7</v>
      </c>
      <c r="C1" s="29" t="s">
        <v>8</v>
      </c>
      <c r="D1" s="29" t="s">
        <v>47</v>
      </c>
      <c r="E1" s="29" t="s">
        <v>14</v>
      </c>
      <c r="F1" s="29" t="s">
        <v>15</v>
      </c>
      <c r="G1" s="38" t="s">
        <v>16</v>
      </c>
      <c r="H1" s="26"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A771450-31FB-46D0-B7EA-6C550300A596}">
            <xm:f>Lists!$C$4</xm:f>
            <x14:dxf>
              <font>
                <color auto="1"/>
              </font>
              <fill>
                <patternFill>
                  <bgColor rgb="FFFF3300"/>
                </patternFill>
              </fill>
            </x14:dxf>
          </x14:cfRule>
          <x14:cfRule type="cellIs" priority="2" operator="equal" id="{2B464D18-B7BE-411E-BE5C-A525FDAF00E6}">
            <xm:f>Lists!$C$3</xm:f>
            <x14:dxf>
              <font>
                <color auto="1"/>
              </font>
              <fill>
                <patternFill>
                  <bgColor rgb="FFFFC000"/>
                </patternFill>
              </fill>
            </x14:dxf>
          </x14:cfRule>
          <x14:cfRule type="cellIs" priority="3" operator="equal" id="{F4F5DCD1-BD8A-4FED-8381-296E995A1DC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1D64C5-4031-46B7-9BAF-E930F0CB7F63}">
          <x14:formula1>
            <xm:f>Lists!$C$2:$C$4</xm:f>
          </x14:formula1>
          <xm:sqref>D3:D50</xm:sqref>
        </x14:dataValidation>
        <x14:dataValidation type="list" allowBlank="1" showInputMessage="1" showErrorMessage="1" xr:uid="{F5C3E819-7F74-46D8-99E6-E5F6785C7BFE}">
          <x14:formula1>
            <xm:f>Lists!$B$2:$B$4</xm:f>
          </x14:formula1>
          <xm:sqref>C2:C50</xm:sqref>
        </x14:dataValidation>
        <x14:dataValidation type="list" allowBlank="1" showInputMessage="1" showErrorMessage="1" xr:uid="{1FAC8D17-8DF6-411D-B784-B5F6D365EABD}">
          <x14:formula1>
            <xm:f>Lists!$A$2:$A$4</xm:f>
          </x14:formula1>
          <xm:sqref>B2:B50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AG24"/>
  <sheetViews>
    <sheetView workbookViewId="0">
      <selection activeCell="K13" sqref="K13"/>
    </sheetView>
  </sheetViews>
  <sheetFormatPr defaultRowHeight="15" x14ac:dyDescent="0.25"/>
  <cols>
    <col min="1" max="1" width="11.85546875" customWidth="1"/>
    <col min="2" max="2" width="18" customWidth="1"/>
    <col min="3" max="3" width="21" customWidth="1"/>
    <col min="4" max="4" width="17.42578125" customWidth="1"/>
    <col min="5" max="33" width="10.42578125" customWidth="1"/>
    <col min="34" max="36" width="10" customWidth="1"/>
  </cols>
  <sheetData>
    <row r="1" spans="1:33" x14ac:dyDescent="0.25">
      <c r="A1" s="1" t="s">
        <v>7</v>
      </c>
      <c r="B1" s="1" t="s">
        <v>8</v>
      </c>
      <c r="C1" s="1" t="s">
        <v>47</v>
      </c>
    </row>
    <row r="2" spans="1:33" x14ac:dyDescent="0.25">
      <c r="A2" t="s">
        <v>11</v>
      </c>
      <c r="B2" t="s">
        <v>11</v>
      </c>
      <c r="C2" t="s">
        <v>48</v>
      </c>
    </row>
    <row r="3" spans="1:33" x14ac:dyDescent="0.25">
      <c r="A3" t="s">
        <v>10</v>
      </c>
      <c r="B3" t="s">
        <v>10</v>
      </c>
      <c r="C3" t="s">
        <v>49</v>
      </c>
    </row>
    <row r="4" spans="1:33" x14ac:dyDescent="0.25">
      <c r="A4" t="s">
        <v>9</v>
      </c>
      <c r="B4" t="s">
        <v>9</v>
      </c>
      <c r="C4" t="s">
        <v>50</v>
      </c>
    </row>
    <row r="7" spans="1:33" x14ac:dyDescent="0.25">
      <c r="D7" s="3" t="s">
        <v>52</v>
      </c>
      <c r="E7" s="3" t="s">
        <v>23</v>
      </c>
      <c r="F7" s="3" t="s">
        <v>24</v>
      </c>
      <c r="G7" s="3" t="s">
        <v>25</v>
      </c>
      <c r="H7" s="3" t="s">
        <v>26</v>
      </c>
      <c r="I7" s="3" t="s">
        <v>27</v>
      </c>
      <c r="J7" s="3" t="s">
        <v>28</v>
      </c>
      <c r="K7" s="3" t="s">
        <v>29</v>
      </c>
      <c r="L7" s="3" t="s">
        <v>18</v>
      </c>
      <c r="M7" s="3" t="s">
        <v>19</v>
      </c>
      <c r="N7" s="3" t="s">
        <v>20</v>
      </c>
      <c r="O7" s="3" t="s">
        <v>30</v>
      </c>
      <c r="P7" s="3" t="s">
        <v>31</v>
      </c>
      <c r="Q7" s="3">
        <v>3</v>
      </c>
      <c r="R7" s="3">
        <v>4</v>
      </c>
      <c r="S7" s="3">
        <v>5</v>
      </c>
      <c r="T7" s="3" t="s">
        <v>32</v>
      </c>
      <c r="U7" s="3" t="s">
        <v>33</v>
      </c>
      <c r="V7" s="3" t="s">
        <v>34</v>
      </c>
      <c r="W7" s="3" t="s">
        <v>35</v>
      </c>
      <c r="X7" s="3" t="s">
        <v>36</v>
      </c>
      <c r="Y7" s="3">
        <v>8</v>
      </c>
      <c r="Z7" s="3">
        <v>9</v>
      </c>
      <c r="AA7" s="3"/>
      <c r="AB7" s="3"/>
      <c r="AC7" s="3"/>
      <c r="AD7" s="3"/>
      <c r="AE7" s="3"/>
      <c r="AF7" s="3"/>
      <c r="AG7" s="3"/>
    </row>
    <row r="8" spans="1:33" x14ac:dyDescent="0.25">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f>IF('Criteria 10'!$D$2="Substantial",1,IF('Criteria 10'!$D$2="Reasonable",2,IF('Criteria 10'!$D$2="Limited",3,0)))</f>
        <v>1</v>
      </c>
      <c r="N8" s="4">
        <f>IF('Criteria 11'!$D$2="Substantial",1,IF('Criteria 11'!$D$2="Reasonable",2,IF('Criteria 11'!$D$2="Limited",3,0)))</f>
        <v>1</v>
      </c>
      <c r="O8" s="4">
        <f>IF('Criteria 12'!$D$2="Substantial",1,IF('Criteria 12'!$D$2="Reasonable",2,IF('Criteria 12'!$D$2="Limited",3,0)))</f>
        <v>1</v>
      </c>
      <c r="P8" s="4">
        <f>IF('Criteria 13'!$D$2="Substantial",1,IF('Criteria 13'!$D$2="Reasonable",2,IF('Criteria 13'!$D$2="Limited",3,0)))</f>
        <v>1</v>
      </c>
      <c r="Q8" s="4">
        <f>IF('Criteria 14'!$D$2="Substantial",1,IF('Criteria 14'!$D$2="Reasonable",2,IF('Criteria 14'!$D$2="Limited",3,0)))</f>
        <v>1</v>
      </c>
      <c r="R8" s="4">
        <f>IF('Criteria 15'!$D$2="Substantial",1,IF('Criteria 15'!$D$2="Reasonable",2,IF('Criteria 15'!$D$2="Limited",3,0)))</f>
        <v>1</v>
      </c>
      <c r="S8" s="4">
        <f>IF('Criteria 16'!$D$2="Substantial",1,IF('Criteria 16'!$D$2="Reasonable",2,IF('Criteria 16'!$D$2="Limited",3,0)))</f>
        <v>1</v>
      </c>
      <c r="T8" s="4">
        <f>IF('Criteria 17'!$D$2="Substantial",1,IF('Criteria 17'!$D$2="Reasonable",2,IF('Criteria 17'!$D$2="Limited",3,0)))</f>
        <v>1</v>
      </c>
      <c r="U8" s="4">
        <f>IF('Criteria 18'!$D$2="Substantial",1,IF('Criteria 18'!$D$2="Reasonable",2,IF('Criteria 18'!$D$2="Limited",3,0)))</f>
        <v>1</v>
      </c>
      <c r="V8" s="4">
        <f>IF('Criteria 19'!$D$2="Substantial",1,IF('Criteria 19'!$D$2="Reasonable",2,IF('Criteria 19'!$D$2="Limited",3,0)))</f>
        <v>1</v>
      </c>
      <c r="W8" s="4">
        <f>IF('Criteria 20'!$D$2="Substantial",1,IF('Criteria 20'!$D$2="Reasonable",2,IF('Criteria 20'!$D$2="Limited",3,0)))</f>
        <v>1</v>
      </c>
      <c r="X8" s="4">
        <f>IF('Criteria 21'!$D$2="Substantial",1,IF('Criteria 21'!$D$2="Reasonable",2,IF('Criteria 21'!$D$2="Limited",3,0)))</f>
        <v>1</v>
      </c>
      <c r="Y8" s="4">
        <f>IF('Criteria 22'!$D$2="Substantial",1,IF('Criteria 22'!$D$2="Reasonable",2,IF('Criteria 22'!$D$2="Limited",3,0)))</f>
        <v>1</v>
      </c>
      <c r="Z8" s="4">
        <f>IF('Criteria 23'!$D$2="Substantial",1,IF('Criteria 23'!$D$2="Reasonable",2,IF('Criteria 23'!$D$2="Limited",3,0)))</f>
        <v>1</v>
      </c>
      <c r="AA8" s="4"/>
      <c r="AB8" s="4"/>
      <c r="AC8" s="4"/>
      <c r="AD8" s="4"/>
      <c r="AE8" s="4"/>
      <c r="AF8" s="4"/>
      <c r="AG8" s="4"/>
    </row>
    <row r="9" spans="1:33" x14ac:dyDescent="0.25">
      <c r="A9" s="18"/>
    </row>
    <row r="10" spans="1:33" x14ac:dyDescent="0.25">
      <c r="A10" s="18"/>
      <c r="D10" s="19" t="str">
        <f>C2</f>
        <v>Substantial</v>
      </c>
      <c r="E10" s="20">
        <f>COUNTIF($D$8:$AJ$8,1)</f>
        <v>23</v>
      </c>
    </row>
    <row r="11" spans="1:33" x14ac:dyDescent="0.25">
      <c r="A11" s="18"/>
      <c r="D11" s="19" t="str">
        <f>C3</f>
        <v>Reasonable</v>
      </c>
      <c r="E11" s="21">
        <f>COUNTIF($D$8:$AJ$8,2)</f>
        <v>0</v>
      </c>
    </row>
    <row r="12" spans="1:33" x14ac:dyDescent="0.25">
      <c r="A12" s="18"/>
      <c r="D12" s="19" t="str">
        <f>C4</f>
        <v>Limited</v>
      </c>
      <c r="E12" s="22">
        <f>COUNTIF($D$8:$AJ$8,3)</f>
        <v>0</v>
      </c>
    </row>
    <row r="13" spans="1:33" x14ac:dyDescent="0.25">
      <c r="A13" s="18"/>
    </row>
    <row r="14" spans="1:33" x14ac:dyDescent="0.25">
      <c r="A14" s="18"/>
    </row>
    <row r="15" spans="1:33" x14ac:dyDescent="0.25">
      <c r="A15" s="18"/>
    </row>
    <row r="16" spans="1:33" x14ac:dyDescent="0.25">
      <c r="A16" s="18"/>
    </row>
    <row r="17" spans="1:1" x14ac:dyDescent="0.25">
      <c r="A17" s="18"/>
    </row>
    <row r="18" spans="1:1" x14ac:dyDescent="0.25">
      <c r="A18" s="18"/>
    </row>
    <row r="19" spans="1:1" x14ac:dyDescent="0.25">
      <c r="A19" s="18"/>
    </row>
    <row r="20" spans="1:1" x14ac:dyDescent="0.25">
      <c r="A20" s="18"/>
    </row>
    <row r="21" spans="1:1" x14ac:dyDescent="0.25">
      <c r="A21" s="18"/>
    </row>
    <row r="22" spans="1:1" x14ac:dyDescent="0.25">
      <c r="A22" s="18"/>
    </row>
    <row r="23" spans="1:1" x14ac:dyDescent="0.25">
      <c r="A23" s="18"/>
    </row>
    <row r="24" spans="1:1" x14ac:dyDescent="0.25">
      <c r="A24" s="18"/>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Normal="100" workbookViewId="0">
      <pane ySplit="1" topLeftCell="A2" activePane="bottomLeft" state="frozen"/>
      <selection activeCell="C5" sqref="C5:G5"/>
      <selection pane="bottomLeft" activeCell="H4" sqref="H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28515625" style="2" bestFit="1" customWidth="1"/>
    <col min="7" max="7" width="50.5703125" style="2" customWidth="1"/>
    <col min="8" max="8" width="50.7109375" style="2" customWidth="1"/>
    <col min="9" max="16384" width="9" style="2"/>
  </cols>
  <sheetData>
    <row r="1" spans="1:8" s="30" customFormat="1" ht="84" customHeight="1" x14ac:dyDescent="0.25">
      <c r="A1" s="28" t="s">
        <v>54</v>
      </c>
      <c r="B1" s="29" t="s">
        <v>7</v>
      </c>
      <c r="C1" s="29" t="s">
        <v>8</v>
      </c>
      <c r="D1" s="29" t="s">
        <v>47</v>
      </c>
      <c r="E1" s="29" t="s">
        <v>14</v>
      </c>
      <c r="F1" s="29" t="s">
        <v>15</v>
      </c>
      <c r="G1" s="26" t="s">
        <v>16</v>
      </c>
      <c r="H1" s="26" t="s">
        <v>53</v>
      </c>
    </row>
    <row r="2" spans="1:8" ht="39.4" customHeight="1" x14ac:dyDescent="0.25">
      <c r="A2" s="63"/>
      <c r="B2" s="23"/>
      <c r="C2" s="23"/>
      <c r="D2" s="27" t="str">
        <f>IF(COUNTIF(D3:D49,"Limited")&gt;0,"Limited",IF(COUNTIF(D3:D49,"Reasonable")&gt;0,"Reasonable","Substantial"))</f>
        <v>Substantial</v>
      </c>
      <c r="E2" s="24"/>
      <c r="F2" s="25"/>
      <c r="G2" s="24"/>
      <c r="H2" s="24"/>
    </row>
    <row r="3" spans="1:8" ht="39.4" customHeight="1" x14ac:dyDescent="0.25">
      <c r="A3" s="31" t="s">
        <v>37</v>
      </c>
      <c r="B3" s="3"/>
      <c r="C3" s="3"/>
      <c r="D3" s="4"/>
      <c r="E3" s="32"/>
      <c r="F3" s="33"/>
      <c r="G3" s="32"/>
      <c r="H3" s="32"/>
    </row>
    <row r="4" spans="1:8" ht="39.4" customHeight="1" x14ac:dyDescent="0.25">
      <c r="A4" s="31" t="s">
        <v>38</v>
      </c>
      <c r="B4" s="3"/>
      <c r="C4" s="3"/>
      <c r="D4" s="4"/>
      <c r="E4" s="32"/>
      <c r="F4" s="33"/>
      <c r="G4" s="32"/>
      <c r="H4" s="32"/>
    </row>
    <row r="5" spans="1:8" ht="39.4" customHeight="1" x14ac:dyDescent="0.25">
      <c r="A5" s="31" t="s">
        <v>39</v>
      </c>
      <c r="B5" s="3"/>
      <c r="C5" s="3"/>
      <c r="D5" s="4"/>
      <c r="E5" s="32"/>
      <c r="F5" s="33"/>
      <c r="G5" s="32"/>
      <c r="H5" s="32"/>
    </row>
    <row r="6" spans="1:8" ht="39.4" customHeight="1" x14ac:dyDescent="0.25">
      <c r="A6" s="31" t="s">
        <v>40</v>
      </c>
      <c r="B6" s="3"/>
      <c r="C6" s="3"/>
      <c r="D6" s="4"/>
      <c r="E6" s="32"/>
      <c r="F6" s="33"/>
      <c r="G6" s="32"/>
      <c r="H6" s="32"/>
    </row>
    <row r="7" spans="1:8" ht="39.4" customHeight="1" x14ac:dyDescent="0.25">
      <c r="A7" s="31" t="s">
        <v>41</v>
      </c>
      <c r="B7" s="3"/>
      <c r="C7" s="3"/>
      <c r="D7" s="4"/>
      <c r="E7" s="32"/>
      <c r="F7" s="33"/>
      <c r="G7" s="32"/>
      <c r="H7" s="32"/>
    </row>
    <row r="8" spans="1:8" ht="39.4" customHeight="1" x14ac:dyDescent="0.25">
      <c r="A8" s="31" t="s">
        <v>42</v>
      </c>
      <c r="B8" s="3"/>
      <c r="C8" s="3"/>
      <c r="D8" s="4"/>
      <c r="E8" s="32"/>
      <c r="F8" s="33"/>
      <c r="G8" s="32"/>
      <c r="H8" s="32"/>
    </row>
    <row r="9" spans="1:8" ht="39.4" customHeight="1" x14ac:dyDescent="0.25">
      <c r="A9" s="31" t="s">
        <v>43</v>
      </c>
      <c r="B9" s="3"/>
      <c r="C9" s="3"/>
      <c r="D9" s="4"/>
      <c r="E9" s="32"/>
      <c r="F9" s="33"/>
      <c r="G9" s="32"/>
      <c r="H9" s="32"/>
    </row>
    <row r="10" spans="1:8" ht="39.4" customHeight="1" x14ac:dyDescent="0.25">
      <c r="A10" s="31" t="s">
        <v>44</v>
      </c>
      <c r="B10" s="3"/>
      <c r="C10" s="3"/>
      <c r="D10" s="4"/>
      <c r="E10" s="32"/>
      <c r="F10" s="33"/>
      <c r="G10" s="32"/>
      <c r="H10" s="32"/>
    </row>
    <row r="11" spans="1:8" ht="39.4" customHeight="1" x14ac:dyDescent="0.25">
      <c r="A11" s="31" t="s">
        <v>45</v>
      </c>
      <c r="B11" s="3"/>
      <c r="C11" s="3"/>
      <c r="D11" s="4"/>
      <c r="E11" s="32"/>
      <c r="F11" s="33"/>
      <c r="G11" s="32"/>
      <c r="H11" s="32"/>
    </row>
    <row r="12" spans="1:8" ht="39.4" customHeight="1" x14ac:dyDescent="0.25">
      <c r="A12" s="31" t="s">
        <v>46</v>
      </c>
      <c r="B12" s="34"/>
      <c r="C12" s="34"/>
      <c r="D12" s="35"/>
      <c r="E12" s="36"/>
      <c r="F12" s="37"/>
      <c r="G12" s="32"/>
      <c r="H12" s="32"/>
    </row>
  </sheetData>
  <phoneticPr fontId="2" type="noConversion"/>
  <conditionalFormatting sqref="B2:B12">
    <cfRule type="cellIs" dxfId="272" priority="7" operator="equal">
      <formula>"Low"</formula>
    </cfRule>
    <cfRule type="cellIs" dxfId="271" priority="8" operator="equal">
      <formula>"Medium"</formula>
    </cfRule>
    <cfRule type="cellIs" dxfId="270" priority="9" operator="equal">
      <formula>"High"</formula>
    </cfRule>
  </conditionalFormatting>
  <conditionalFormatting sqref="C2:C12">
    <cfRule type="cellIs" dxfId="269" priority="4" operator="equal">
      <formula>"Low"</formula>
    </cfRule>
    <cfRule type="cellIs" dxfId="268" priority="5" operator="equal">
      <formula>"Medium"</formula>
    </cfRule>
    <cfRule type="cellIs" dxfId="26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DBC122D-0907-417E-935A-55D609C79F7F}">
            <xm:f>Lists!$C$4</xm:f>
            <x14:dxf>
              <font>
                <color auto="1"/>
              </font>
              <fill>
                <patternFill>
                  <bgColor rgb="FFFF3300"/>
                </patternFill>
              </fill>
            </x14:dxf>
          </x14:cfRule>
          <x14:cfRule type="cellIs" priority="2" operator="equal" id="{030A46E5-6394-4EFF-AE73-ADDCD40C1A4A}">
            <xm:f>Lists!$C$3</xm:f>
            <x14:dxf>
              <font>
                <color auto="1"/>
              </font>
              <fill>
                <patternFill>
                  <bgColor rgb="FFFFC000"/>
                </patternFill>
              </fill>
            </x14:dxf>
          </x14:cfRule>
          <x14:cfRule type="cellIs" priority="3" operator="equal" id="{856A18B2-4CFF-4242-8F75-24296FC405A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C3:C49</xm:sqref>
        </x14:dataValidation>
        <x14:dataValidation type="list" allowBlank="1" showInputMessage="1" showErrorMessage="1" xr:uid="{B6486F59-4D03-4B71-A36B-7DC1647D4E5D}">
          <x14:formula1>
            <xm:f>Lists!$C$2:$C$4</xm:f>
          </x14:formula1>
          <xm:sqref>D3:D49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2" activePane="bottomLeft" state="frozen"/>
      <selection activeCell="C5" sqref="C5:G5"/>
      <selection pane="bottomLeft" activeCell="A4" sqref="A4:XFD4"/>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55</v>
      </c>
      <c r="B1" s="29" t="s">
        <v>7</v>
      </c>
      <c r="C1" s="29" t="s">
        <v>8</v>
      </c>
      <c r="D1" s="29" t="s">
        <v>47</v>
      </c>
      <c r="E1" s="29" t="s">
        <v>14</v>
      </c>
      <c r="F1" s="29" t="s">
        <v>15</v>
      </c>
      <c r="G1" s="38" t="s">
        <v>16</v>
      </c>
      <c r="H1" s="29" t="s">
        <v>53</v>
      </c>
    </row>
    <row r="2" spans="1:8" s="30" customFormat="1"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63" priority="10" operator="equal">
      <formula>"Low"</formula>
    </cfRule>
    <cfRule type="cellIs" dxfId="262" priority="11" operator="equal">
      <formula>"Medium"</formula>
    </cfRule>
    <cfRule type="cellIs" dxfId="261" priority="12" operator="equal">
      <formula>"High"</formula>
    </cfRule>
  </conditionalFormatting>
  <conditionalFormatting sqref="C2:C12">
    <cfRule type="cellIs" dxfId="260" priority="7" operator="equal">
      <formula>"Low"</formula>
    </cfRule>
    <cfRule type="cellIs" dxfId="259" priority="8" operator="equal">
      <formula>"Medium"</formula>
    </cfRule>
    <cfRule type="cellIs" dxfId="258"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8FA48B8-E197-4848-A422-4CC2799E5D65}">
            <xm:f>Lists!$C$4</xm:f>
            <x14:dxf>
              <font>
                <color auto="1"/>
              </font>
              <fill>
                <patternFill>
                  <bgColor rgb="FFFF3300"/>
                </patternFill>
              </fill>
            </x14:dxf>
          </x14:cfRule>
          <x14:cfRule type="cellIs" priority="2" operator="equal" id="{B5A0FB31-A7EA-4E50-B140-3C34A915ECD2}">
            <xm:f>Lists!$C$3</xm:f>
            <x14:dxf>
              <font>
                <color auto="1"/>
              </font>
              <fill>
                <patternFill>
                  <bgColor rgb="FFFFC000"/>
                </patternFill>
              </fill>
            </x14:dxf>
          </x14:cfRule>
          <x14:cfRule type="cellIs" priority="3" operator="equal" id="{E2337B11-7F7B-4319-8102-70A54D04F4C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2" activePane="bottomLeft" state="frozen"/>
      <selection activeCell="C5" sqref="C5:G5"/>
      <selection pane="bottomLeft" activeCell="C7" sqref="C7"/>
    </sheetView>
  </sheetViews>
  <sheetFormatPr defaultColWidth="9" defaultRowHeight="18"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ht="84" customHeight="1" x14ac:dyDescent="0.25">
      <c r="A1" s="62" t="s">
        <v>56</v>
      </c>
      <c r="B1" s="42" t="s">
        <v>7</v>
      </c>
      <c r="C1" s="42" t="s">
        <v>8</v>
      </c>
      <c r="D1" s="29" t="s">
        <v>47</v>
      </c>
      <c r="E1" s="42" t="s">
        <v>14</v>
      </c>
      <c r="F1" s="43" t="s">
        <v>15</v>
      </c>
      <c r="G1" s="42" t="s">
        <v>16</v>
      </c>
      <c r="H1" s="26" t="s">
        <v>53</v>
      </c>
    </row>
    <row r="2" spans="1:8" ht="39.4" customHeight="1" x14ac:dyDescent="0.25">
      <c r="A2" s="63"/>
      <c r="B2" s="44"/>
      <c r="C2" s="44"/>
      <c r="D2" s="27" t="str">
        <f>IF(COUNTIF(D3:D49,"Limited")&gt;0,"Limited",IF(COUNTIF(D3:D49,"Reasonable")&gt;0,"Reasonable","Substantial"))</f>
        <v>Substantial</v>
      </c>
      <c r="E2" s="45"/>
      <c r="F2" s="46"/>
      <c r="G2" s="45"/>
      <c r="H2" s="24"/>
    </row>
    <row r="3" spans="1:8" ht="39.4" customHeight="1" x14ac:dyDescent="0.25">
      <c r="A3" s="47" t="s">
        <v>37</v>
      </c>
      <c r="B3" s="3"/>
      <c r="C3" s="3"/>
      <c r="D3" s="4"/>
      <c r="E3" s="41"/>
      <c r="F3" s="48"/>
      <c r="G3" s="41"/>
      <c r="H3" s="32"/>
    </row>
    <row r="4" spans="1:8" ht="39.4" customHeight="1" x14ac:dyDescent="0.25">
      <c r="A4" s="49" t="s">
        <v>38</v>
      </c>
      <c r="B4" s="3"/>
      <c r="C4" s="3"/>
      <c r="D4" s="4"/>
      <c r="E4" s="52"/>
      <c r="F4" s="53"/>
      <c r="G4" s="52"/>
      <c r="H4" s="55"/>
    </row>
    <row r="5" spans="1:8" ht="39.4" customHeight="1" x14ac:dyDescent="0.25">
      <c r="A5" s="47" t="s">
        <v>39</v>
      </c>
      <c r="B5" s="3"/>
      <c r="C5" s="3"/>
      <c r="D5" s="4"/>
      <c r="E5" s="41"/>
      <c r="F5" s="48"/>
      <c r="G5" s="41"/>
      <c r="H5" s="32"/>
    </row>
    <row r="6" spans="1:8" ht="39.4" customHeight="1" x14ac:dyDescent="0.25">
      <c r="A6" s="49" t="s">
        <v>40</v>
      </c>
      <c r="B6" s="3"/>
      <c r="C6" s="3"/>
      <c r="D6" s="4"/>
      <c r="E6" s="52"/>
      <c r="F6" s="53"/>
      <c r="G6" s="52"/>
      <c r="H6" s="55"/>
    </row>
    <row r="7" spans="1:8" ht="39.4" customHeight="1" x14ac:dyDescent="0.25">
      <c r="A7" s="47" t="s">
        <v>41</v>
      </c>
      <c r="B7" s="3"/>
      <c r="C7" s="3"/>
      <c r="D7" s="4"/>
      <c r="E7" s="41"/>
      <c r="F7" s="48"/>
      <c r="G7" s="41"/>
      <c r="H7" s="32"/>
    </row>
    <row r="8" spans="1:8" ht="39.4" customHeight="1" x14ac:dyDescent="0.25">
      <c r="A8" s="49" t="s">
        <v>42</v>
      </c>
      <c r="B8" s="3"/>
      <c r="C8" s="3"/>
      <c r="D8" s="4"/>
      <c r="E8" s="52"/>
      <c r="F8" s="53"/>
      <c r="G8" s="52"/>
      <c r="H8" s="55"/>
    </row>
    <row r="9" spans="1:8" ht="39.4" customHeight="1" x14ac:dyDescent="0.25">
      <c r="A9" s="47" t="s">
        <v>43</v>
      </c>
      <c r="B9" s="3"/>
      <c r="C9" s="3"/>
      <c r="D9" s="4"/>
      <c r="E9" s="41"/>
      <c r="F9" s="48"/>
      <c r="G9" s="41"/>
      <c r="H9" s="32"/>
    </row>
    <row r="10" spans="1:8" ht="39.4" customHeight="1" x14ac:dyDescent="0.25">
      <c r="A10" s="49" t="s">
        <v>44</v>
      </c>
      <c r="B10" s="3"/>
      <c r="C10" s="3"/>
      <c r="D10" s="4"/>
      <c r="E10" s="52"/>
      <c r="F10" s="53"/>
      <c r="G10" s="52"/>
      <c r="H10" s="55"/>
    </row>
    <row r="11" spans="1:8" ht="39.4" customHeight="1" x14ac:dyDescent="0.25">
      <c r="A11" s="47" t="s">
        <v>45</v>
      </c>
      <c r="B11" s="3"/>
      <c r="C11" s="3"/>
      <c r="D11" s="4"/>
      <c r="E11" s="41"/>
      <c r="F11" s="48"/>
      <c r="G11" s="41"/>
      <c r="H11" s="36"/>
    </row>
    <row r="12" spans="1:8" ht="39.4" customHeight="1" x14ac:dyDescent="0.25">
      <c r="A12" s="49" t="s">
        <v>46</v>
      </c>
      <c r="B12" s="50"/>
      <c r="C12" s="50"/>
      <c r="D12" s="51"/>
      <c r="E12" s="52"/>
      <c r="F12" s="53"/>
      <c r="G12" s="52"/>
      <c r="H12" s="55"/>
    </row>
    <row r="13" spans="1:8" ht="39" customHeight="1" x14ac:dyDescent="0.25"/>
    <row r="14" spans="1:8" ht="39" customHeight="1" x14ac:dyDescent="0.25">
      <c r="A14" s="54"/>
    </row>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1:B12">
    <cfRule type="cellIs" dxfId="254" priority="10" operator="equal">
      <formula>"Low"</formula>
    </cfRule>
    <cfRule type="cellIs" dxfId="253" priority="11" operator="equal">
      <formula>"Medium"</formula>
    </cfRule>
    <cfRule type="cellIs" dxfId="252" priority="12" operator="equal">
      <formula>"High"</formula>
    </cfRule>
  </conditionalFormatting>
  <conditionalFormatting sqref="C1:C12">
    <cfRule type="cellIs" dxfId="251" priority="7" operator="equal">
      <formula>"Low"</formula>
    </cfRule>
    <cfRule type="cellIs" dxfId="250" priority="8" operator="equal">
      <formula>"Medium"</formula>
    </cfRule>
    <cfRule type="cellIs" dxfId="249"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4EBB284-5FBB-48CE-8158-07C25F79B4AC}">
            <xm:f>Lists!$C$4</xm:f>
            <x14:dxf>
              <font>
                <color auto="1"/>
              </font>
              <fill>
                <patternFill>
                  <bgColor rgb="FFFF3300"/>
                </patternFill>
              </fill>
            </x14:dxf>
          </x14:cfRule>
          <x14:cfRule type="cellIs" priority="2" operator="equal" id="{53C9E780-FC46-4124-BD2C-D5DF71C50A13}">
            <xm:f>Lists!$C$3</xm:f>
            <x14:dxf>
              <font>
                <color auto="1"/>
              </font>
              <fill>
                <patternFill>
                  <bgColor rgb="FFFFC000"/>
                </patternFill>
              </fill>
            </x14:dxf>
          </x14:cfRule>
          <x14:cfRule type="cellIs" priority="3" operator="equal" id="{59004DFB-9089-4EBC-98D4-2B75EFAD178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2" activePane="bottomLeft" state="frozen"/>
      <selection activeCell="C5" sqref="C5:G5"/>
      <selection pane="bottomLeft" activeCell="E3" sqref="E3"/>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57</v>
      </c>
      <c r="B1" s="29" t="s">
        <v>7</v>
      </c>
      <c r="C1" s="29" t="s">
        <v>8</v>
      </c>
      <c r="D1" s="29" t="s">
        <v>47</v>
      </c>
      <c r="E1" s="29" t="s">
        <v>14</v>
      </c>
      <c r="F1" s="29" t="s">
        <v>15</v>
      </c>
      <c r="G1" s="38" t="s">
        <v>16</v>
      </c>
      <c r="H1" s="26" t="s">
        <v>53</v>
      </c>
    </row>
    <row r="2" spans="1:8" ht="39.4"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45" priority="10" operator="equal">
      <formula>"Low"</formula>
    </cfRule>
    <cfRule type="cellIs" dxfId="244" priority="11" operator="equal">
      <formula>"Medium"</formula>
    </cfRule>
    <cfRule type="cellIs" dxfId="243" priority="12" operator="equal">
      <formula>"High"</formula>
    </cfRule>
  </conditionalFormatting>
  <conditionalFormatting sqref="C2:C12">
    <cfRule type="cellIs" dxfId="242" priority="7" operator="equal">
      <formula>"Low"</formula>
    </cfRule>
    <cfRule type="cellIs" dxfId="241" priority="8" operator="equal">
      <formula>"Medium"</formula>
    </cfRule>
    <cfRule type="cellIs" dxfId="240"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0D25E0E-1969-4C4C-8C70-AB399FE3F707}">
            <xm:f>Lists!$C$4</xm:f>
            <x14:dxf>
              <font>
                <color auto="1"/>
              </font>
              <fill>
                <patternFill>
                  <bgColor rgb="FFFF3300"/>
                </patternFill>
              </fill>
            </x14:dxf>
          </x14:cfRule>
          <x14:cfRule type="cellIs" priority="2" operator="equal" id="{6551E3F4-9F1B-477E-9596-58DCBD4D3729}">
            <xm:f>Lists!$C$3</xm:f>
            <x14:dxf>
              <font>
                <color auto="1"/>
              </font>
              <fill>
                <patternFill>
                  <bgColor rgb="FFFFC000"/>
                </patternFill>
              </fill>
            </x14:dxf>
          </x14:cfRule>
          <x14:cfRule type="cellIs" priority="3" operator="equal" id="{65F56FEE-424C-4E17-AA4D-0419D94CB43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2" activePane="bottomLeft" state="frozen"/>
      <selection activeCell="C5" sqref="C5:G5"/>
      <selection pane="bottomLeft"/>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58</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36" priority="10" operator="equal">
      <formula>"Low"</formula>
    </cfRule>
    <cfRule type="cellIs" dxfId="235" priority="11" operator="equal">
      <formula>"Medium"</formula>
    </cfRule>
    <cfRule type="cellIs" dxfId="234" priority="12" operator="equal">
      <formula>"High"</formula>
    </cfRule>
  </conditionalFormatting>
  <conditionalFormatting sqref="C2:C12">
    <cfRule type="cellIs" dxfId="233" priority="7" operator="equal">
      <formula>"Low"</formula>
    </cfRule>
    <cfRule type="cellIs" dxfId="232" priority="8" operator="equal">
      <formula>"Medium"</formula>
    </cfRule>
    <cfRule type="cellIs" dxfId="231"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7A17DD-D0A5-4DC6-AA5D-811774365420}">
            <xm:f>Lists!$C$4</xm:f>
            <x14:dxf>
              <font>
                <color auto="1"/>
              </font>
              <fill>
                <patternFill>
                  <bgColor rgb="FFFF3300"/>
                </patternFill>
              </fill>
            </x14:dxf>
          </x14:cfRule>
          <x14:cfRule type="cellIs" priority="2" operator="equal" id="{24F11F67-3DD3-4FDB-89C1-DCB3AEC975E9}">
            <xm:f>Lists!$C$3</xm:f>
            <x14:dxf>
              <font>
                <color auto="1"/>
              </font>
              <fill>
                <patternFill>
                  <bgColor rgb="FFFFC000"/>
                </patternFill>
              </fill>
            </x14:dxf>
          </x14:cfRule>
          <x14:cfRule type="cellIs" priority="3" operator="equal" id="{1B7E0A4E-D159-4725-8FE6-953925C6E8EF}">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dimension ref="A1:H12"/>
  <sheetViews>
    <sheetView workbookViewId="0">
      <pane ySplit="1" topLeftCell="A2" activePane="bottomLeft" state="frozen"/>
      <selection activeCell="C5" sqref="C5:G5"/>
      <selection pane="bottomLeft" activeCell="G9" sqref="G9"/>
    </sheetView>
  </sheetViews>
  <sheetFormatPr defaultColWidth="9" defaultRowHeight="39.4" customHeight="1" x14ac:dyDescent="0.25"/>
  <cols>
    <col min="1" max="1" width="51.71093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30" customFormat="1" ht="84" customHeight="1" x14ac:dyDescent="0.25">
      <c r="A1" s="28" t="s">
        <v>59</v>
      </c>
      <c r="B1" s="29" t="s">
        <v>7</v>
      </c>
      <c r="C1" s="29" t="s">
        <v>8</v>
      </c>
      <c r="D1" s="29" t="s">
        <v>47</v>
      </c>
      <c r="E1" s="29" t="s">
        <v>14</v>
      </c>
      <c r="F1" s="29" t="s">
        <v>15</v>
      </c>
      <c r="G1" s="38" t="s">
        <v>16</v>
      </c>
      <c r="H1" s="26" t="s">
        <v>53</v>
      </c>
    </row>
    <row r="2" spans="1:8" s="30" customFormat="1" ht="39" customHeight="1" x14ac:dyDescent="0.25">
      <c r="A2" s="63"/>
      <c r="B2" s="23"/>
      <c r="C2" s="23"/>
      <c r="D2" s="27" t="str">
        <f>IF(COUNTIF(D3:D49,"Limited")&gt;0,"Limited",IF(COUNTIF(D3:D49,"Reasonable")&gt;0,"Reasonable","Substantial"))</f>
        <v>Substantial</v>
      </c>
      <c r="E2" s="24"/>
      <c r="F2" s="25"/>
      <c r="G2" s="39"/>
      <c r="H2" s="24"/>
    </row>
    <row r="3" spans="1:8" ht="39.4" customHeight="1" x14ac:dyDescent="0.25">
      <c r="A3" s="31" t="s">
        <v>37</v>
      </c>
      <c r="B3" s="3"/>
      <c r="C3" s="3"/>
      <c r="D3" s="4"/>
      <c r="E3" s="32"/>
      <c r="F3" s="33"/>
      <c r="G3" s="40"/>
      <c r="H3" s="32"/>
    </row>
    <row r="4" spans="1:8" ht="39.4" customHeight="1" x14ac:dyDescent="0.25">
      <c r="A4" s="31" t="s">
        <v>38</v>
      </c>
      <c r="B4" s="3"/>
      <c r="C4" s="3"/>
      <c r="D4" s="4"/>
      <c r="E4" s="32"/>
      <c r="F4" s="33"/>
      <c r="G4" s="40"/>
      <c r="H4" s="55"/>
    </row>
    <row r="5" spans="1:8" ht="39.4" customHeight="1" x14ac:dyDescent="0.25">
      <c r="A5" s="31" t="s">
        <v>39</v>
      </c>
      <c r="B5" s="3"/>
      <c r="C5" s="3"/>
      <c r="D5" s="4"/>
      <c r="E5" s="32"/>
      <c r="F5" s="33"/>
      <c r="G5" s="40"/>
      <c r="H5" s="32"/>
    </row>
    <row r="6" spans="1:8" ht="39.4" customHeight="1" x14ac:dyDescent="0.25">
      <c r="A6" s="31" t="s">
        <v>40</v>
      </c>
      <c r="B6" s="3"/>
      <c r="C6" s="3"/>
      <c r="D6" s="4"/>
      <c r="E6" s="32"/>
      <c r="F6" s="33"/>
      <c r="G6" s="40"/>
      <c r="H6" s="55"/>
    </row>
    <row r="7" spans="1:8" ht="39.4" customHeight="1" x14ac:dyDescent="0.25">
      <c r="A7" s="31" t="s">
        <v>41</v>
      </c>
      <c r="B7" s="3"/>
      <c r="C7" s="3"/>
      <c r="D7" s="4"/>
      <c r="E7" s="32"/>
      <c r="F7" s="33"/>
      <c r="G7" s="40"/>
      <c r="H7" s="32"/>
    </row>
    <row r="8" spans="1:8" ht="39.4" customHeight="1" x14ac:dyDescent="0.25">
      <c r="A8" s="31" t="s">
        <v>42</v>
      </c>
      <c r="B8" s="3"/>
      <c r="C8" s="3"/>
      <c r="D8" s="4"/>
      <c r="E8" s="32"/>
      <c r="F8" s="33"/>
      <c r="G8" s="40"/>
      <c r="H8" s="55"/>
    </row>
    <row r="9" spans="1:8" ht="39.4" customHeight="1" x14ac:dyDescent="0.25">
      <c r="A9" s="31" t="s">
        <v>43</v>
      </c>
      <c r="B9" s="3"/>
      <c r="C9" s="3"/>
      <c r="D9" s="4"/>
      <c r="E9" s="32"/>
      <c r="F9" s="33"/>
      <c r="G9" s="40"/>
      <c r="H9" s="32"/>
    </row>
    <row r="10" spans="1:8" ht="39.4" customHeight="1" x14ac:dyDescent="0.25">
      <c r="A10" s="31" t="s">
        <v>44</v>
      </c>
      <c r="B10" s="3"/>
      <c r="C10" s="3"/>
      <c r="D10" s="4"/>
      <c r="E10" s="32"/>
      <c r="F10" s="33"/>
      <c r="G10" s="40"/>
      <c r="H10" s="55"/>
    </row>
    <row r="11" spans="1:8" ht="39.4" customHeight="1" x14ac:dyDescent="0.25">
      <c r="A11" s="31" t="s">
        <v>45</v>
      </c>
      <c r="B11" s="3"/>
      <c r="C11" s="3"/>
      <c r="D11" s="4"/>
      <c r="E11" s="32"/>
      <c r="F11" s="33"/>
      <c r="G11" s="40"/>
      <c r="H11" s="36"/>
    </row>
    <row r="12" spans="1:8" ht="39.4" customHeight="1" x14ac:dyDescent="0.25">
      <c r="A12" s="31" t="s">
        <v>46</v>
      </c>
      <c r="B12" s="34"/>
      <c r="C12" s="34"/>
      <c r="D12" s="35"/>
      <c r="E12" s="36"/>
      <c r="F12" s="37"/>
      <c r="G12" s="41"/>
      <c r="H12" s="55"/>
    </row>
  </sheetData>
  <phoneticPr fontId="2" type="noConversion"/>
  <conditionalFormatting sqref="B2:B12">
    <cfRule type="cellIs" dxfId="227" priority="10" operator="equal">
      <formula>"Low"</formula>
    </cfRule>
    <cfRule type="cellIs" dxfId="226" priority="11" operator="equal">
      <formula>"Medium"</formula>
    </cfRule>
    <cfRule type="cellIs" dxfId="225" priority="12" operator="equal">
      <formula>"High"</formula>
    </cfRule>
  </conditionalFormatting>
  <conditionalFormatting sqref="C2:C12">
    <cfRule type="cellIs" dxfId="224" priority="7" operator="equal">
      <formula>"Low"</formula>
    </cfRule>
    <cfRule type="cellIs" dxfId="223" priority="8" operator="equal">
      <formula>"Medium"</formula>
    </cfRule>
    <cfRule type="cellIs" dxfId="222"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B65931-8569-49EF-ABE3-A9D038BA1A70}">
            <xm:f>Lists!$C$4</xm:f>
            <x14:dxf>
              <font>
                <color auto="1"/>
              </font>
              <fill>
                <patternFill>
                  <bgColor rgb="FFFF3300"/>
                </patternFill>
              </fill>
            </x14:dxf>
          </x14:cfRule>
          <x14:cfRule type="cellIs" priority="2" operator="equal" id="{BAC3CA2E-2C71-4DD3-AE8D-6F88ECD396C2}">
            <xm:f>Lists!$C$3</xm:f>
            <x14:dxf>
              <font>
                <color auto="1"/>
              </font>
              <fill>
                <patternFill>
                  <bgColor rgb="FFFFC000"/>
                </patternFill>
              </fill>
            </x14:dxf>
          </x14:cfRule>
          <x14:cfRule type="cellIs" priority="3" operator="equal" id="{AB671355-AB9C-4690-B7B8-1FC1A788A22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B9DDC-C32C-4EE9-BDDC-98F6C24FDE1C}">
  <ds:schemaRefs>
    <ds:schemaRef ds:uri="http://schemas.microsoft.com/office/2006/documentManagement/types"/>
    <ds:schemaRef ds:uri="http://www.w3.org/XML/1998/namespace"/>
    <ds:schemaRef ds:uri="9f63860b-ec5a-4177-80bc-0dae68c6673f"/>
    <ds:schemaRef ds:uri="http://purl.org/dc/dcmitype/"/>
    <ds:schemaRef ds:uri="http://schemas.openxmlformats.org/package/2006/metadata/core-properties"/>
    <ds:schemaRef ds:uri="http://purl.org/dc/elements/1.1/"/>
    <ds:schemaRef ds:uri="8f30a74c-8e7c-491d-b15a-3c2ecabf532b"/>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5D96F9F-1D3F-45FE-BCDE-DA3E199BB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Instructions</vt:lpstr>
      <vt:lpstr>Dashboard</vt:lpstr>
      <vt:lpstr>Lists</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Criteria 13</vt:lpstr>
      <vt:lpstr>Criteria 14</vt:lpstr>
      <vt:lpstr>Criteria 15</vt:lpstr>
      <vt:lpstr>Criteria 16</vt:lpstr>
      <vt:lpstr>Criteria 17</vt:lpstr>
      <vt:lpstr>Criteria 18</vt:lpstr>
      <vt:lpstr>Criteria 19</vt:lpstr>
      <vt:lpstr>Criteria 20</vt:lpstr>
      <vt:lpstr>Criteria 21</vt:lpstr>
      <vt:lpstr>Criteria 22</vt:lpstr>
      <vt:lpstr>Criteria 23</vt:lpstr>
      <vt:lpstr>Criteria 24</vt:lpstr>
      <vt:lpstr>Criteria 25</vt:lpstr>
      <vt:lpstr>Criteria 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Natasha Elia</cp:lastModifiedBy>
  <cp:revision/>
  <dcterms:created xsi:type="dcterms:W3CDTF">2021-03-11T12:11:45Z</dcterms:created>
  <dcterms:modified xsi:type="dcterms:W3CDTF">2024-07-29T13:57:21Z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